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 Secretaria General 2024\SERVIASEAMOS\PAGO ABRIL 2024\"/>
    </mc:Choice>
  </mc:AlternateContent>
  <bookViews>
    <workbookView xWindow="0" yWindow="0" windowWidth="28800" windowHeight="12330" activeTab="1"/>
  </bookViews>
  <sheets>
    <sheet name="abril" sheetId="1" r:id="rId1"/>
    <sheet name="marzo" sheetId="2" r:id="rId2"/>
  </sheets>
  <definedNames>
    <definedName name="_xlnm._FilterDatabase" localSheetId="0" hidden="1">abril!$A$1:$AB$1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9" i="2" l="1"/>
  <c r="L50" i="2"/>
  <c r="C56" i="2"/>
  <c r="C46" i="2"/>
  <c r="C54" i="2"/>
  <c r="D56" i="2"/>
  <c r="E56" i="2"/>
  <c r="F56" i="2"/>
  <c r="G56" i="2"/>
  <c r="H56" i="2"/>
  <c r="I56" i="2"/>
  <c r="J56" i="2"/>
  <c r="K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D54" i="2"/>
  <c r="E54" i="2"/>
  <c r="F54" i="2"/>
  <c r="G54" i="2"/>
  <c r="H54" i="2"/>
  <c r="I54" i="2"/>
  <c r="J54" i="2"/>
  <c r="K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3" i="2"/>
  <c r="AB51" i="2"/>
  <c r="D52" i="2"/>
  <c r="E52" i="2"/>
  <c r="F52" i="2"/>
  <c r="G52" i="2"/>
  <c r="H52" i="2"/>
  <c r="I52" i="2"/>
  <c r="J52" i="2"/>
  <c r="K52" i="2"/>
  <c r="L52" i="2"/>
  <c r="L54" i="2" s="1"/>
  <c r="L56" i="2" s="1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C52" i="2"/>
  <c r="AB50" i="2"/>
  <c r="AB52" i="2" s="1"/>
  <c r="AB54" i="2" s="1"/>
  <c r="AB56" i="2" s="1"/>
  <c r="X50" i="2"/>
  <c r="AA46" i="2"/>
  <c r="X46" i="2"/>
  <c r="F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Z46" i="2"/>
  <c r="Y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B3" i="2"/>
  <c r="D46" i="2"/>
  <c r="AB46" i="2" l="1"/>
  <c r="E46" i="2"/>
  <c r="AA46" i="1"/>
  <c r="X46" i="1"/>
  <c r="F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" i="1"/>
  <c r="Y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E4" i="1"/>
  <c r="D4" i="1"/>
  <c r="C4" i="1"/>
  <c r="Z3" i="1"/>
  <c r="Z46" i="1" s="1"/>
  <c r="Y3" i="1"/>
  <c r="W3" i="1"/>
  <c r="V3" i="1"/>
  <c r="U3" i="1"/>
  <c r="U46" i="1" s="1"/>
  <c r="T3" i="1"/>
  <c r="T46" i="1" s="1"/>
  <c r="S3" i="1"/>
  <c r="S46" i="1" s="1"/>
  <c r="R3" i="1"/>
  <c r="Q3" i="1"/>
  <c r="Q46" i="1" s="1"/>
  <c r="P3" i="1"/>
  <c r="O3" i="1"/>
  <c r="N3" i="1"/>
  <c r="M3" i="1"/>
  <c r="M46" i="1" s="1"/>
  <c r="L3" i="1"/>
  <c r="L46" i="1" s="1"/>
  <c r="K3" i="1"/>
  <c r="K46" i="1" s="1"/>
  <c r="J3" i="1"/>
  <c r="I3" i="1"/>
  <c r="I46" i="1" s="1"/>
  <c r="H3" i="1"/>
  <c r="G3" i="1"/>
  <c r="E3" i="1"/>
  <c r="D3" i="1"/>
  <c r="C3" i="1"/>
  <c r="C46" i="1" s="1"/>
  <c r="E46" i="1" l="1"/>
  <c r="V46" i="1"/>
  <c r="G46" i="1"/>
  <c r="O46" i="1"/>
  <c r="W46" i="1"/>
  <c r="H46" i="1"/>
  <c r="Y46" i="1"/>
  <c r="P46" i="1"/>
  <c r="J46" i="1"/>
  <c r="R46" i="1"/>
  <c r="AB4" i="1"/>
  <c r="N46" i="1"/>
  <c r="D46" i="1"/>
  <c r="AB3" i="1"/>
  <c r="AB46" i="1" s="1"/>
</calcChain>
</file>

<file path=xl/sharedStrings.xml><?xml version="1.0" encoding="utf-8"?>
<sst xmlns="http://schemas.openxmlformats.org/spreadsheetml/2006/main" count="245" uniqueCount="115">
  <si>
    <t>Rubro</t>
  </si>
  <si>
    <t>Descripción del Rubro</t>
  </si>
  <si>
    <t xml:space="preserve">Sede 1- Manzana Lievano </t>
  </si>
  <si>
    <t xml:space="preserve">Sede 2-Arhivo Distrital </t>
  </si>
  <si>
    <t xml:space="preserve">Sede 3-Imprenta Distrital </t>
  </si>
  <si>
    <t xml:space="preserve">Sede 4-Edificio restrepo </t>
  </si>
  <si>
    <t>Sede 5-Super CADE CAD KR 30</t>
  </si>
  <si>
    <t xml:space="preserve">Sede 6* SUPER CADE AMERICAS </t>
  </si>
  <si>
    <t xml:space="preserve">Sede 7 SUPER CADE BOSA </t>
  </si>
  <si>
    <t>Sede 8* SUPER CADE CALLE  13</t>
  </si>
  <si>
    <t xml:space="preserve">Sede 9-SUPER CADE 20 DE JULIO </t>
  </si>
  <si>
    <t xml:space="preserve">Sede 10-SUPER CADE MANITAS </t>
  </si>
  <si>
    <t xml:space="preserve">Sede 11-SUPER CADE SUBA </t>
  </si>
  <si>
    <t xml:space="preserve">Sede 12-SUPER CADE SOCIAL </t>
  </si>
  <si>
    <t xml:space="preserve">Sede 13-CADE SERVITA </t>
  </si>
  <si>
    <t xml:space="preserve">Sede 14-CADE LA VICTORIA </t>
  </si>
  <si>
    <t xml:space="preserve">Sede 15-CADE LA GAITANA </t>
  </si>
  <si>
    <t>Sede 16-ENGATIVA</t>
  </si>
  <si>
    <t xml:space="preserve">Sede 17-CADE LUCEROS </t>
  </si>
  <si>
    <t xml:space="preserve">Sede 18-CENTRO MEMORIA PAZ Y RECONCILIACION </t>
  </si>
  <si>
    <t xml:space="preserve">Sede 19-Sede 19-CENTRO DE ENCUENTRO BOSA </t>
  </si>
  <si>
    <t xml:space="preserve">Sede 20-CENTRO DE ENCUENTRO CHAPINERO </t>
  </si>
  <si>
    <t xml:space="preserve">Sede 21-CENTRO DE ENCUENTRO CIUDAD BOLIVAR </t>
  </si>
  <si>
    <t xml:space="preserve">Sede 22-CENTRO DE ENCUENTRO PATIO BONITO </t>
  </si>
  <si>
    <t xml:space="preserve">Sede 23-CENTRO DE ENCUENTRO RAFAL URIBE URIBE </t>
  </si>
  <si>
    <t xml:space="preserve">Sede 24-CENTRO DE ENCUENTRO SUBA </t>
  </si>
  <si>
    <t xml:space="preserve">Sede 25-SEDE TEQUENDAMA </t>
  </si>
  <si>
    <t>totales</t>
  </si>
  <si>
    <t>O2120201002032352001</t>
  </si>
  <si>
    <t>Azúcar refinada</t>
  </si>
  <si>
    <t>O2120201002032381302</t>
  </si>
  <si>
    <t> Café molido</t>
  </si>
  <si>
    <t>O2120201002032382103</t>
  </si>
  <si>
    <t> Café instantáneo aglomerado o atomizado</t>
  </si>
  <si>
    <t>O2120201002032391101</t>
  </si>
  <si>
    <t>Té elaborado</t>
  </si>
  <si>
    <t>O2120201002032399921</t>
  </si>
  <si>
    <t>Productos aromáticos diversos</t>
  </si>
  <si>
    <t>O2120201002042441001</t>
  </si>
  <si>
    <t>Agua purificada (envasada)</t>
  </si>
  <si>
    <t>O2120201002072719007</t>
  </si>
  <si>
    <t>Filtros de material textil, para usos técnicos e industriales</t>
  </si>
  <si>
    <t>O2120201002072719009</t>
  </si>
  <si>
    <t> Paños absorbentes desechables para uso doméstico</t>
  </si>
  <si>
    <t>O2120201002072732007</t>
  </si>
  <si>
    <t> Mechas para trapero</t>
  </si>
  <si>
    <t>O2120201002072792104</t>
  </si>
  <si>
    <t>Fieltros de algodón</t>
  </si>
  <si>
    <t>O2120201002082823803</t>
  </si>
  <si>
    <t>Guantes de fibras artificiales y sintéticas</t>
  </si>
  <si>
    <t>O2120201003013191409</t>
  </si>
  <si>
    <t>Aplicadores, bajalenguas y otros para usos higiénicos, de madera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</si>
  <si>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</si>
  <si>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</si>
  <si>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</si>
  <si>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</si>
  <si>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</si>
  <si>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</si>
  <si>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</si>
  <si>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</si>
  <si>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</si>
  <si>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</si>
  <si>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O2120201003033335001</t>
  </si>
  <si>
    <t>Solventes para insecticida</t>
  </si>
  <si>
    <t>O2120201003033335004</t>
  </si>
  <si>
    <t>Varsol-disolvente núm. 4</t>
  </si>
  <si>
    <t>O2120201003043424014</t>
  </si>
  <si>
    <t>Hipoclorito de sodio</t>
  </si>
  <si>
    <t>O2120201003043466401</t>
  </si>
  <si>
    <t>Desinfectantes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</si>
  <si>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</si>
  <si>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</si>
  <si>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</si>
  <si>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</si>
  <si>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</si>
  <si>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</si>
  <si>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</si>
  <si>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</si>
  <si>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</si>
  <si>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</si>
  <si>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</si>
  <si>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</si>
  <si>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O2120201003053533102</t>
  </si>
  <si>
    <t>Purificadores líquidos de ambiente</t>
  </si>
  <si>
    <t>O2120201003053533202</t>
  </si>
  <si>
    <t>Ceras para pisos</t>
  </si>
  <si>
    <t>O2120201003053549945</t>
  </si>
  <si>
    <t>Productos químicos especiales para tratamiento de pisos</t>
  </si>
  <si>
    <t>O2120201003063641001</t>
  </si>
  <si>
    <t>Bolsas de material plástico sin impresión</t>
  </si>
  <si>
    <t>O2120201003063694012</t>
  </si>
  <si>
    <t>Recipientes de material plástico-canecas para la basura</t>
  </si>
  <si>
    <t>O2120201003063694016</t>
  </si>
  <si>
    <t>Recogedores plásticos de basura</t>
  </si>
  <si>
    <t>O2120201003073719199</t>
  </si>
  <si>
    <t>Envases n.c.p. de vidrio</t>
  </si>
  <si>
    <t>O2120201003073719305</t>
  </si>
  <si>
    <t>Vasos y jarros de vidrio</t>
  </si>
  <si>
    <t>O2120201003073722101</t>
  </si>
  <si>
    <t>Vajillas de loza-pedernal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</si>
  <si>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</si>
  <si>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</si>
  <si>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</si>
  <si>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</si>
  <si>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</si>
  <si>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</si>
  <si>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O2120201004024299201</t>
  </si>
  <si>
    <t>Mangos metálicos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</si>
  <si>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</si>
  <si>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</si>
  <si>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</si>
  <si>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</si>
  <si>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O21202020080585330</t>
  </si>
  <si>
    <t>Servicios de limpieza general</t>
  </si>
  <si>
    <t>PENDIENTE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</si>
</sst>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ont="1" applyFill="1" applyBorder="1"/>
    <xf numFmtId="164" fontId="0" fillId="3" borderId="1" xfId="1" applyNumberFormat="1" applyFont="1" applyFill="1" applyBorder="1"/>
    <xf numFmtId="164" fontId="3" fillId="3" borderId="1" xfId="1" applyNumberFormat="1" applyFont="1" applyFill="1" applyBorder="1"/>
    <xf numFmtId="0" fontId="0" fillId="0" borderId="1" xfId="0" applyFont="1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0" xfId="0" applyNumberForma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164" fontId="0" fillId="4" borderId="0" xfId="1" applyNumberFormat="1" applyFont="1" applyFill="1"/>
    <xf numFmtId="44" fontId="0" fillId="4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C1" workbookViewId="0">
      <selection activeCell="F57" sqref="F57"/>
    </sheetView>
  </sheetViews>
  <sheetFormatPr baseColWidth="10" defaultRowHeight="15" x14ac:dyDescent="0.25"/>
  <cols>
    <col min="1" max="1" width="21.7109375" bestFit="1" customWidth="1"/>
    <col min="2" max="2" width="50.28515625" customWidth="1"/>
    <col min="3" max="28" width="15.28515625" customWidth="1"/>
  </cols>
  <sheetData>
    <row r="1" spans="1:28" ht="70.5" customHeight="1" x14ac:dyDescent="0.25">
      <c r="A1" s="12" t="s">
        <v>0</v>
      </c>
      <c r="B1" s="12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2" t="s">
        <v>27</v>
      </c>
    </row>
    <row r="2" spans="1:28" x14ac:dyDescent="0.25">
      <c r="A2" s="13"/>
      <c r="B2" s="13"/>
      <c r="C2" s="1">
        <v>4233100</v>
      </c>
      <c r="D2" s="1">
        <v>4213000</v>
      </c>
      <c r="E2" s="1">
        <v>4211200</v>
      </c>
      <c r="F2" s="1">
        <v>4233100</v>
      </c>
      <c r="G2" s="1">
        <v>4222119</v>
      </c>
      <c r="H2" s="1">
        <v>4222120</v>
      </c>
      <c r="I2" s="1">
        <v>4222122</v>
      </c>
      <c r="J2" s="1">
        <v>4222125</v>
      </c>
      <c r="K2" s="1">
        <v>4222124</v>
      </c>
      <c r="L2" s="1">
        <v>4222138</v>
      </c>
      <c r="M2" s="1">
        <v>4222121</v>
      </c>
      <c r="N2" s="1">
        <v>4222135</v>
      </c>
      <c r="O2" s="1">
        <v>4222102</v>
      </c>
      <c r="P2" s="1">
        <v>4222104</v>
      </c>
      <c r="Q2" s="1">
        <v>4222113</v>
      </c>
      <c r="R2" s="1">
        <v>4222126</v>
      </c>
      <c r="S2" s="1">
        <v>4222127</v>
      </c>
      <c r="T2" s="1">
        <v>4121000</v>
      </c>
      <c r="U2" s="1">
        <v>4123002</v>
      </c>
      <c r="V2" s="1">
        <v>4123005</v>
      </c>
      <c r="W2" s="1">
        <v>4123001</v>
      </c>
      <c r="X2" s="1">
        <v>4123004</v>
      </c>
      <c r="Y2" s="1">
        <v>4123010</v>
      </c>
      <c r="Z2" s="1">
        <v>4123007</v>
      </c>
      <c r="AA2" s="1">
        <v>4123013</v>
      </c>
      <c r="AB2" s="2"/>
    </row>
    <row r="3" spans="1:28" hidden="1" x14ac:dyDescent="0.25">
      <c r="A3" s="3" t="s">
        <v>28</v>
      </c>
      <c r="B3" s="3" t="s">
        <v>29</v>
      </c>
      <c r="C3" s="4">
        <f>(60*5720.328)+(20*13310.505)+79186.035</f>
        <v>688615.81500000006</v>
      </c>
      <c r="D3" s="4">
        <f>30*5720.328</f>
        <v>171609.84000000003</v>
      </c>
      <c r="E3" s="4">
        <f>30*5720.328</f>
        <v>171609.84000000003</v>
      </c>
      <c r="F3" s="4"/>
      <c r="G3" s="4">
        <f>60*5720.328</f>
        <v>343219.68000000005</v>
      </c>
      <c r="H3" s="4">
        <f>60*5720.328</f>
        <v>343219.68000000005</v>
      </c>
      <c r="I3" s="4">
        <f>60*5720.328</f>
        <v>343219.68000000005</v>
      </c>
      <c r="J3" s="4">
        <f>20*5720.328</f>
        <v>114406.56000000001</v>
      </c>
      <c r="K3" s="4">
        <f>60*5720.328</f>
        <v>343219.68000000005</v>
      </c>
      <c r="L3" s="4">
        <f>60*5720.328</f>
        <v>343219.68000000005</v>
      </c>
      <c r="M3" s="4">
        <f>60*5720.328</f>
        <v>343219.68000000005</v>
      </c>
      <c r="N3" s="4">
        <f>20*5720.328</f>
        <v>114406.56000000001</v>
      </c>
      <c r="O3" s="4">
        <f>30*5720.328</f>
        <v>171609.84000000003</v>
      </c>
      <c r="P3" s="4">
        <f>10*5720.328</f>
        <v>57203.280000000006</v>
      </c>
      <c r="Q3" s="4">
        <f>10*5720.328</f>
        <v>57203.280000000006</v>
      </c>
      <c r="R3" s="4">
        <f>60*5720.328</f>
        <v>343219.68000000005</v>
      </c>
      <c r="S3" s="4">
        <f>10*5720.328</f>
        <v>57203.280000000006</v>
      </c>
      <c r="T3" s="4">
        <f>20*5720.328</f>
        <v>114406.56000000001</v>
      </c>
      <c r="U3" s="4">
        <f>45*5720.328</f>
        <v>257414.76</v>
      </c>
      <c r="V3" s="4">
        <f>10*5720.328</f>
        <v>57203.280000000006</v>
      </c>
      <c r="W3" s="4">
        <f>30*5720.328</f>
        <v>171609.84000000003</v>
      </c>
      <c r="X3" s="4"/>
      <c r="Y3" s="4">
        <f>20*5720.328</f>
        <v>114406.56000000001</v>
      </c>
      <c r="Z3" s="4">
        <f>30*5720.328</f>
        <v>171609.84000000003</v>
      </c>
      <c r="AA3" s="4">
        <v>0</v>
      </c>
      <c r="AB3" s="5">
        <f>SUM(C3:AA3)</f>
        <v>4893056.8950000005</v>
      </c>
    </row>
    <row r="4" spans="1:28" hidden="1" x14ac:dyDescent="0.25">
      <c r="A4" s="6" t="s">
        <v>30</v>
      </c>
      <c r="B4" s="6" t="s">
        <v>31</v>
      </c>
      <c r="C4" s="7">
        <f>450*11652.147</f>
        <v>5243466.1500000004</v>
      </c>
      <c r="D4" s="7">
        <f>40*11652.147</f>
        <v>466085.88</v>
      </c>
      <c r="E4" s="7">
        <f>40*11652.147</f>
        <v>466085.88</v>
      </c>
      <c r="F4" s="7"/>
      <c r="G4" s="7">
        <f>50*11652.147</f>
        <v>582607.35000000009</v>
      </c>
      <c r="H4" s="7">
        <f>40*11652.147</f>
        <v>466085.88</v>
      </c>
      <c r="I4" s="7">
        <f>50*11652.147</f>
        <v>582607.35000000009</v>
      </c>
      <c r="J4" s="7">
        <f>30*11652.147</f>
        <v>349564.41000000003</v>
      </c>
      <c r="K4" s="7">
        <f>50*11652.147</f>
        <v>582607.35000000009</v>
      </c>
      <c r="L4" s="7">
        <f>40*11652.147</f>
        <v>466085.88</v>
      </c>
      <c r="M4" s="7">
        <f>40*11652.147</f>
        <v>466085.88</v>
      </c>
      <c r="N4" s="7">
        <f>10*11652.147</f>
        <v>116521.47</v>
      </c>
      <c r="O4" s="7">
        <f>20*11652.147</f>
        <v>233042.94</v>
      </c>
      <c r="P4" s="7">
        <f>10*11652.147</f>
        <v>116521.47</v>
      </c>
      <c r="Q4" s="7">
        <f>10*11652.147</f>
        <v>116521.47</v>
      </c>
      <c r="R4" s="7">
        <f>40*11652.147</f>
        <v>466085.88</v>
      </c>
      <c r="S4" s="7">
        <f>10*11652.147</f>
        <v>116521.47</v>
      </c>
      <c r="T4" s="7">
        <f>20*11652.147</f>
        <v>233042.94</v>
      </c>
      <c r="U4" s="7">
        <f>40*11652.147</f>
        <v>466085.88</v>
      </c>
      <c r="V4" s="7">
        <f>60*11652.147</f>
        <v>699128.82000000007</v>
      </c>
      <c r="W4" s="7">
        <f>40*11652.147</f>
        <v>466085.88</v>
      </c>
      <c r="X4" s="7"/>
      <c r="Y4" s="7">
        <f>20*11652.147</f>
        <v>233042.94</v>
      </c>
      <c r="Z4" s="7">
        <f>30*11652.147</f>
        <v>349564.41000000003</v>
      </c>
      <c r="AA4" s="7"/>
      <c r="AB4" s="8">
        <f t="shared" ref="AB4:AB45" si="0">SUM(C4:AA4)</f>
        <v>13283447.580000006</v>
      </c>
    </row>
    <row r="5" spans="1:28" hidden="1" x14ac:dyDescent="0.25">
      <c r="A5" s="3" t="s">
        <v>32</v>
      </c>
      <c r="B5" s="3" t="s">
        <v>33</v>
      </c>
      <c r="C5" s="4">
        <v>70981.303199999995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>
        <f t="shared" si="0"/>
        <v>70981.303199999995</v>
      </c>
    </row>
    <row r="6" spans="1:28" hidden="1" x14ac:dyDescent="0.25">
      <c r="A6" s="6" t="s">
        <v>34</v>
      </c>
      <c r="B6" s="6" t="s">
        <v>35</v>
      </c>
      <c r="C6" s="7">
        <v>18812.628000000001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>
        <f t="shared" si="0"/>
        <v>18812.628000000001</v>
      </c>
    </row>
    <row r="7" spans="1:28" hidden="1" x14ac:dyDescent="0.25">
      <c r="A7" s="3" t="s">
        <v>36</v>
      </c>
      <c r="B7" s="3" t="s">
        <v>37</v>
      </c>
      <c r="C7" s="4">
        <v>1491769.2749999999</v>
      </c>
      <c r="D7" s="4">
        <v>115480.79999999999</v>
      </c>
      <c r="E7" s="4">
        <v>72175.5</v>
      </c>
      <c r="F7" s="4">
        <v>0</v>
      </c>
      <c r="G7" s="4">
        <v>127406.5425</v>
      </c>
      <c r="H7" s="4">
        <v>86610.6</v>
      </c>
      <c r="I7" s="4">
        <v>144351</v>
      </c>
      <c r="J7" s="4">
        <v>69666.142499999987</v>
      </c>
      <c r="K7" s="4">
        <v>127406.5425</v>
      </c>
      <c r="L7" s="4">
        <v>69666.142499999987</v>
      </c>
      <c r="M7" s="4">
        <v>115480.79999999999</v>
      </c>
      <c r="N7" s="4">
        <v>11925.7425</v>
      </c>
      <c r="O7" s="4">
        <v>28870.199999999997</v>
      </c>
      <c r="P7" s="4">
        <v>26485.051499999998</v>
      </c>
      <c r="Q7" s="4">
        <v>28870.199999999997</v>
      </c>
      <c r="R7" s="4">
        <v>35777.227500000001</v>
      </c>
      <c r="S7" s="4">
        <v>40795.942499999997</v>
      </c>
      <c r="T7" s="4">
        <v>47702.97</v>
      </c>
      <c r="U7" s="4">
        <v>56423.616750000001</v>
      </c>
      <c r="V7" s="4">
        <v>71554.455000000002</v>
      </c>
      <c r="W7" s="4">
        <v>35777.227500000001</v>
      </c>
      <c r="X7" s="4">
        <v>0</v>
      </c>
      <c r="Y7" s="4">
        <v>57740.399999999994</v>
      </c>
      <c r="Z7" s="4">
        <v>17888.61375</v>
      </c>
      <c r="AA7" s="4">
        <v>0</v>
      </c>
      <c r="AB7" s="5">
        <f t="shared" si="0"/>
        <v>2879824.9920000006</v>
      </c>
    </row>
    <row r="8" spans="1:28" hidden="1" x14ac:dyDescent="0.25">
      <c r="A8" s="6" t="s">
        <v>38</v>
      </c>
      <c r="B8" s="6" t="s">
        <v>39</v>
      </c>
      <c r="C8" s="7"/>
      <c r="D8" s="7">
        <v>11709.2160000002</v>
      </c>
      <c r="E8" s="7">
        <v>87147.719999999987</v>
      </c>
      <c r="F8" s="7">
        <v>0</v>
      </c>
      <c r="G8" s="7">
        <v>87147.719999999987</v>
      </c>
      <c r="H8" s="7">
        <v>87147.719999999987</v>
      </c>
      <c r="I8" s="7">
        <v>87147.719999999987</v>
      </c>
      <c r="J8" s="7">
        <v>87147.719999999987</v>
      </c>
      <c r="K8" s="7">
        <v>87147.719999999987</v>
      </c>
      <c r="L8" s="7">
        <v>87147.719999999987</v>
      </c>
      <c r="M8" s="7">
        <v>87147.719999999987</v>
      </c>
      <c r="N8" s="7">
        <v>87147.719999999987</v>
      </c>
      <c r="O8" s="7">
        <v>69718.175999999992</v>
      </c>
      <c r="P8" s="7">
        <v>52288.631999999998</v>
      </c>
      <c r="Q8" s="7">
        <v>52288.631999999998</v>
      </c>
      <c r="R8" s="7">
        <v>87147.719999999987</v>
      </c>
      <c r="S8" s="7">
        <v>52288.631999999998</v>
      </c>
      <c r="T8" s="7">
        <v>69718.175999999992</v>
      </c>
      <c r="U8" s="7">
        <v>130721.57999999999</v>
      </c>
      <c r="V8" s="7">
        <v>87147.719999999987</v>
      </c>
      <c r="W8" s="7">
        <v>0</v>
      </c>
      <c r="X8" s="7">
        <v>0</v>
      </c>
      <c r="Y8" s="7">
        <v>34859.087999999996</v>
      </c>
      <c r="Z8" s="7">
        <v>0</v>
      </c>
      <c r="AA8" s="7">
        <v>0</v>
      </c>
      <c r="AB8" s="8">
        <f t="shared" si="0"/>
        <v>1432217.0519999999</v>
      </c>
    </row>
    <row r="9" spans="1:28" hidden="1" x14ac:dyDescent="0.25">
      <c r="A9" s="3" t="s">
        <v>40</v>
      </c>
      <c r="B9" s="3" t="s">
        <v>41</v>
      </c>
      <c r="C9" s="4">
        <v>80034.236999999994</v>
      </c>
      <c r="D9" s="4">
        <v>8298.5040000000008</v>
      </c>
      <c r="E9" s="4">
        <v>8298.5040000000008</v>
      </c>
      <c r="F9" s="4">
        <v>0</v>
      </c>
      <c r="G9" s="4">
        <v>8298.5040000000008</v>
      </c>
      <c r="H9" s="4">
        <v>8298.5040000000008</v>
      </c>
      <c r="I9" s="4">
        <v>8298.5040000000008</v>
      </c>
      <c r="J9" s="4">
        <v>8298.5040000000008</v>
      </c>
      <c r="K9" s="4">
        <v>16597.008000000002</v>
      </c>
      <c r="L9" s="4">
        <v>16597.008000000002</v>
      </c>
      <c r="M9" s="4">
        <v>16597.008000000002</v>
      </c>
      <c r="N9" s="4">
        <v>8298.5040000000008</v>
      </c>
      <c r="O9" s="4">
        <v>8298.5040000000008</v>
      </c>
      <c r="P9" s="4">
        <v>8298.5040000000008</v>
      </c>
      <c r="Q9" s="4">
        <v>8298.5040000000008</v>
      </c>
      <c r="R9" s="4">
        <v>16597.008000000002</v>
      </c>
      <c r="S9" s="4">
        <v>8298.5040000000008</v>
      </c>
      <c r="T9" s="4">
        <v>0</v>
      </c>
      <c r="U9" s="4">
        <v>12447.756000000001</v>
      </c>
      <c r="V9" s="4">
        <v>6223.8780000000006</v>
      </c>
      <c r="W9" s="4">
        <v>114949.27499999999</v>
      </c>
      <c r="X9" s="4">
        <v>0</v>
      </c>
      <c r="Y9" s="4">
        <v>0</v>
      </c>
      <c r="Z9" s="4">
        <v>56352.84</v>
      </c>
      <c r="AA9" s="4">
        <v>0</v>
      </c>
      <c r="AB9" s="5">
        <f t="shared" si="0"/>
        <v>427679.56200000003</v>
      </c>
    </row>
    <row r="10" spans="1:28" hidden="1" x14ac:dyDescent="0.25">
      <c r="A10" s="6" t="s">
        <v>42</v>
      </c>
      <c r="B10" s="6" t="s">
        <v>43</v>
      </c>
      <c r="C10" s="7">
        <v>40847.976000000002</v>
      </c>
      <c r="D10" s="7">
        <v>9695.0159999999996</v>
      </c>
      <c r="E10" s="7">
        <v>9695.0159999999996</v>
      </c>
      <c r="F10" s="7">
        <v>0</v>
      </c>
      <c r="G10" s="7">
        <v>9695.0159999999996</v>
      </c>
      <c r="H10" s="7">
        <v>9695.0159999999996</v>
      </c>
      <c r="I10" s="7">
        <v>9695.0159999999996</v>
      </c>
      <c r="J10" s="7">
        <v>9695.0159999999996</v>
      </c>
      <c r="K10" s="7">
        <v>9695.0159999999996</v>
      </c>
      <c r="L10" s="7">
        <v>9695.0159999999996</v>
      </c>
      <c r="M10" s="7">
        <v>9695.0159999999996</v>
      </c>
      <c r="N10" s="7">
        <v>9695.0159999999996</v>
      </c>
      <c r="O10" s="7">
        <v>4847.5079999999998</v>
      </c>
      <c r="P10" s="7">
        <v>4847.5079999999998</v>
      </c>
      <c r="Q10" s="7">
        <v>4847.5079999999998</v>
      </c>
      <c r="R10" s="7">
        <v>0</v>
      </c>
      <c r="S10" s="7">
        <v>4847.5079999999998</v>
      </c>
      <c r="T10" s="7">
        <v>0</v>
      </c>
      <c r="U10" s="7">
        <v>0</v>
      </c>
      <c r="V10" s="7">
        <v>0</v>
      </c>
      <c r="W10" s="7">
        <v>11596.197</v>
      </c>
      <c r="X10" s="7">
        <v>0</v>
      </c>
      <c r="Y10" s="7">
        <v>6059.3850000000002</v>
      </c>
      <c r="Z10" s="7">
        <v>5536.8119999999999</v>
      </c>
      <c r="AA10" s="7">
        <v>6957.7181999999993</v>
      </c>
      <c r="AB10" s="8">
        <f t="shared" si="0"/>
        <v>187338.28020000007</v>
      </c>
    </row>
    <row r="11" spans="1:28" hidden="1" x14ac:dyDescent="0.25">
      <c r="A11" s="3" t="s">
        <v>44</v>
      </c>
      <c r="B11" s="3" t="s">
        <v>45</v>
      </c>
      <c r="C11" s="4">
        <v>233401.02</v>
      </c>
      <c r="D11" s="4">
        <v>46524.942750000002</v>
      </c>
      <c r="E11" s="4">
        <v>39834.162000000004</v>
      </c>
      <c r="F11" s="4">
        <v>0</v>
      </c>
      <c r="G11" s="4">
        <v>39834.162000000004</v>
      </c>
      <c r="H11" s="4">
        <v>39834.162000000004</v>
      </c>
      <c r="I11" s="4">
        <v>39834.162000000004</v>
      </c>
      <c r="J11" s="4">
        <v>39834.162000000004</v>
      </c>
      <c r="K11" s="4">
        <v>39834.162000000004</v>
      </c>
      <c r="L11" s="4">
        <v>39834.162000000004</v>
      </c>
      <c r="M11" s="4">
        <v>39834.162000000004</v>
      </c>
      <c r="N11" s="4">
        <v>39834.162000000004</v>
      </c>
      <c r="O11" s="4">
        <v>19917.081000000002</v>
      </c>
      <c r="P11" s="4">
        <v>19917.081000000002</v>
      </c>
      <c r="Q11" s="4">
        <v>19917.081000000002</v>
      </c>
      <c r="R11" s="4">
        <v>39834.162000000004</v>
      </c>
      <c r="S11" s="4">
        <v>19917.081000000002</v>
      </c>
      <c r="T11" s="4">
        <v>19636.212</v>
      </c>
      <c r="U11" s="4">
        <v>116700.51</v>
      </c>
      <c r="V11" s="4">
        <v>44199.101250000007</v>
      </c>
      <c r="W11" s="4">
        <v>78439.662000000011</v>
      </c>
      <c r="X11" s="4">
        <v>0</v>
      </c>
      <c r="Y11" s="4">
        <v>0</v>
      </c>
      <c r="Z11" s="4">
        <v>58983.329250000003</v>
      </c>
      <c r="AA11" s="4">
        <v>0</v>
      </c>
      <c r="AB11" s="5">
        <f t="shared" si="0"/>
        <v>1075894.7212500002</v>
      </c>
    </row>
    <row r="12" spans="1:28" hidden="1" x14ac:dyDescent="0.25">
      <c r="A12" s="6" t="s">
        <v>46</v>
      </c>
      <c r="B12" s="6" t="s">
        <v>47</v>
      </c>
      <c r="C12" s="7">
        <v>1132193.5695</v>
      </c>
      <c r="D12" s="7">
        <v>289836.8898</v>
      </c>
      <c r="E12" s="7">
        <v>139212.7758</v>
      </c>
      <c r="F12" s="7">
        <v>0</v>
      </c>
      <c r="G12" s="7">
        <v>139212.7758</v>
      </c>
      <c r="H12" s="7">
        <v>139212.7758</v>
      </c>
      <c r="I12" s="7">
        <v>139212.7758</v>
      </c>
      <c r="J12" s="7">
        <v>139212.7758</v>
      </c>
      <c r="K12" s="7">
        <v>139212.7758</v>
      </c>
      <c r="L12" s="7">
        <v>139212.7758</v>
      </c>
      <c r="M12" s="7">
        <v>139212.7758</v>
      </c>
      <c r="N12" s="7">
        <v>28683.550799999997</v>
      </c>
      <c r="O12" s="7">
        <v>128493.87480000001</v>
      </c>
      <c r="P12" s="7">
        <v>128493.87480000001</v>
      </c>
      <c r="Q12" s="7">
        <v>128493.87480000001</v>
      </c>
      <c r="R12" s="7">
        <v>139212.7758</v>
      </c>
      <c r="S12" s="7">
        <v>128493.87480000001</v>
      </c>
      <c r="T12" s="7">
        <v>170705.68799999999</v>
      </c>
      <c r="U12" s="7">
        <v>0</v>
      </c>
      <c r="V12" s="7">
        <v>110529.22500000001</v>
      </c>
      <c r="W12" s="7">
        <v>1177306.0545000001</v>
      </c>
      <c r="X12" s="7">
        <v>0</v>
      </c>
      <c r="Y12" s="7">
        <v>28637.3361</v>
      </c>
      <c r="Z12" s="7">
        <v>452996.26560000004</v>
      </c>
      <c r="AA12" s="7">
        <v>4149.2519999999995</v>
      </c>
      <c r="AB12" s="8">
        <f t="shared" si="0"/>
        <v>5161928.3126999997</v>
      </c>
    </row>
    <row r="13" spans="1:28" hidden="1" x14ac:dyDescent="0.25">
      <c r="A13" s="3" t="s">
        <v>48</v>
      </c>
      <c r="B13" s="3" t="s">
        <v>49</v>
      </c>
      <c r="C13" s="4">
        <v>62224.0092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>
        <f t="shared" si="0"/>
        <v>62224.0092</v>
      </c>
    </row>
    <row r="14" spans="1:28" hidden="1" x14ac:dyDescent="0.25">
      <c r="A14" s="6" t="s">
        <v>50</v>
      </c>
      <c r="B14" s="6" t="s">
        <v>51</v>
      </c>
      <c r="C14" s="7">
        <v>57765.577499999999</v>
      </c>
      <c r="D14" s="7">
        <v>8248.1490000000013</v>
      </c>
      <c r="E14" s="7">
        <v>8248.1490000000013</v>
      </c>
      <c r="F14" s="7">
        <v>8248.1490000000013</v>
      </c>
      <c r="G14" s="7">
        <v>8248.1490000000013</v>
      </c>
      <c r="H14" s="7">
        <v>8248.1490000000013</v>
      </c>
      <c r="I14" s="7">
        <v>8248.1490000000013</v>
      </c>
      <c r="J14" s="7">
        <v>8248.1490000000013</v>
      </c>
      <c r="K14" s="7">
        <v>0</v>
      </c>
      <c r="L14" s="7">
        <v>8248.1490000000013</v>
      </c>
      <c r="M14" s="7">
        <v>8248.1490000000013</v>
      </c>
      <c r="N14" s="7">
        <v>0</v>
      </c>
      <c r="O14" s="7">
        <v>4124.0745000000006</v>
      </c>
      <c r="P14" s="7">
        <v>4124.0745000000006</v>
      </c>
      <c r="Q14" s="7">
        <v>4124.0745000000006</v>
      </c>
      <c r="R14" s="7">
        <v>8248.1490000000013</v>
      </c>
      <c r="S14" s="7">
        <v>4124.0745000000006</v>
      </c>
      <c r="T14" s="7">
        <v>10310.186250000002</v>
      </c>
      <c r="U14" s="7">
        <v>12372.223500000002</v>
      </c>
      <c r="V14" s="7">
        <v>10310.186250000002</v>
      </c>
      <c r="W14" s="7">
        <v>41240.74500000001</v>
      </c>
      <c r="X14" s="7">
        <v>0</v>
      </c>
      <c r="Y14" s="7">
        <v>0</v>
      </c>
      <c r="Z14" s="7">
        <v>37116.670500000007</v>
      </c>
      <c r="AA14" s="7">
        <v>0</v>
      </c>
      <c r="AB14" s="8">
        <f t="shared" si="0"/>
        <v>268093.37699999998</v>
      </c>
    </row>
    <row r="15" spans="1:28" hidden="1" x14ac:dyDescent="0.25">
      <c r="A15" s="3" t="s">
        <v>52</v>
      </c>
      <c r="B15" s="3" t="s">
        <v>53</v>
      </c>
      <c r="C15" s="4">
        <v>1134397.4399999999</v>
      </c>
      <c r="D15" s="4">
        <v>283599.35999999999</v>
      </c>
      <c r="E15" s="4">
        <v>283599.35999999999</v>
      </c>
      <c r="F15" s="4">
        <v>0</v>
      </c>
      <c r="G15" s="4">
        <v>708998.4</v>
      </c>
      <c r="H15" s="4">
        <v>567198.71999999997</v>
      </c>
      <c r="I15" s="4">
        <v>425399.04000000004</v>
      </c>
      <c r="J15" s="4">
        <v>70899.839999999997</v>
      </c>
      <c r="K15" s="4">
        <v>567198.71999999997</v>
      </c>
      <c r="L15" s="4">
        <v>425399.04000000004</v>
      </c>
      <c r="M15" s="4">
        <v>567198.71999999997</v>
      </c>
      <c r="N15" s="4">
        <v>141799.67999999999</v>
      </c>
      <c r="O15" s="4">
        <v>283599.35999999999</v>
      </c>
      <c r="P15" s="4">
        <v>283599.35999999999</v>
      </c>
      <c r="Q15" s="4">
        <v>283599.35999999999</v>
      </c>
      <c r="R15" s="4">
        <v>425399.04000000004</v>
      </c>
      <c r="S15" s="4">
        <v>141799.67999999999</v>
      </c>
      <c r="T15" s="4">
        <v>212699.52000000002</v>
      </c>
      <c r="U15" s="4">
        <v>212699.52000000002</v>
      </c>
      <c r="V15" s="4">
        <v>212699.52000000002</v>
      </c>
      <c r="W15" s="4">
        <v>248149.44</v>
      </c>
      <c r="X15" s="4">
        <v>0</v>
      </c>
      <c r="Y15" s="4">
        <v>212699.52000000002</v>
      </c>
      <c r="Z15" s="4">
        <v>0</v>
      </c>
      <c r="AA15" s="4"/>
      <c r="AB15" s="5">
        <f t="shared" si="0"/>
        <v>7692632.6399999987</v>
      </c>
    </row>
    <row r="16" spans="1:28" hidden="1" x14ac:dyDescent="0.25">
      <c r="A16" s="6" t="s">
        <v>54</v>
      </c>
      <c r="B16" s="6" t="s">
        <v>55</v>
      </c>
      <c r="C16" s="7">
        <v>185642.1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>
        <v>16400.063999999998</v>
      </c>
      <c r="V16" s="7">
        <v>111385.26000000001</v>
      </c>
      <c r="W16" s="7">
        <v>49200.191999999995</v>
      </c>
      <c r="X16" s="7"/>
      <c r="Y16" s="7"/>
      <c r="Z16" s="7">
        <v>32800.127999999997</v>
      </c>
      <c r="AA16" s="7"/>
      <c r="AB16" s="8">
        <f t="shared" si="0"/>
        <v>395427.74399999995</v>
      </c>
    </row>
    <row r="17" spans="1:28" hidden="1" x14ac:dyDescent="0.25">
      <c r="A17" s="3" t="s">
        <v>56</v>
      </c>
      <c r="B17" s="3" t="s">
        <v>57</v>
      </c>
      <c r="C17" s="4">
        <v>12438.804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5">
        <f t="shared" si="0"/>
        <v>12438.804</v>
      </c>
    </row>
    <row r="18" spans="1:28" hidden="1" x14ac:dyDescent="0.25">
      <c r="A18" s="6" t="s">
        <v>58</v>
      </c>
      <c r="B18" s="6" t="s">
        <v>59</v>
      </c>
      <c r="C18" s="7">
        <v>2191575.4875000003</v>
      </c>
      <c r="D18" s="7">
        <v>194806.71000000002</v>
      </c>
      <c r="E18" s="7">
        <v>194806.71000000002</v>
      </c>
      <c r="F18" s="7">
        <v>0</v>
      </c>
      <c r="G18" s="7">
        <v>389613.42000000004</v>
      </c>
      <c r="H18" s="7">
        <v>389613.42000000004</v>
      </c>
      <c r="I18" s="7">
        <v>292210.06500000006</v>
      </c>
      <c r="J18" s="7">
        <v>0</v>
      </c>
      <c r="K18" s="7">
        <v>389613.42000000004</v>
      </c>
      <c r="L18" s="7">
        <v>292210.06500000006</v>
      </c>
      <c r="M18" s="7">
        <v>389613.42000000004</v>
      </c>
      <c r="N18" s="7">
        <v>97403.35500000001</v>
      </c>
      <c r="O18" s="7">
        <v>194806.71000000002</v>
      </c>
      <c r="P18" s="7">
        <v>194806.71000000002</v>
      </c>
      <c r="Q18" s="7">
        <v>194806.71000000002</v>
      </c>
      <c r="R18" s="7">
        <v>292210.06500000006</v>
      </c>
      <c r="S18" s="7">
        <v>97403.35500000001</v>
      </c>
      <c r="T18" s="7">
        <v>97403.35500000001</v>
      </c>
      <c r="U18" s="7">
        <v>194806.71000000002</v>
      </c>
      <c r="V18" s="7">
        <v>146105.03250000003</v>
      </c>
      <c r="W18" s="7">
        <v>194806.71000000002</v>
      </c>
      <c r="X18" s="7">
        <v>0</v>
      </c>
      <c r="Y18" s="7">
        <v>0</v>
      </c>
      <c r="Z18" s="7">
        <v>146105.03250000003</v>
      </c>
      <c r="AA18" s="7"/>
      <c r="AB18" s="8">
        <f t="shared" si="0"/>
        <v>6574726.4625000013</v>
      </c>
    </row>
    <row r="19" spans="1:28" hidden="1" x14ac:dyDescent="0.25">
      <c r="A19" s="3" t="s">
        <v>60</v>
      </c>
      <c r="B19" s="3" t="s">
        <v>61</v>
      </c>
      <c r="C19" s="4">
        <v>1037620.7249999999</v>
      </c>
      <c r="D19" s="4">
        <v>45255.716999999997</v>
      </c>
      <c r="E19" s="4">
        <v>45255.716999999997</v>
      </c>
      <c r="F19" s="4">
        <v>0</v>
      </c>
      <c r="G19" s="4">
        <v>45255.716999999997</v>
      </c>
      <c r="H19" s="4">
        <v>45255.716999999997</v>
      </c>
      <c r="I19" s="4">
        <v>45255.716999999997</v>
      </c>
      <c r="J19" s="4">
        <v>45255.716999999997</v>
      </c>
      <c r="K19" s="4">
        <v>45255.716999999997</v>
      </c>
      <c r="L19" s="4">
        <v>17933.093999999997</v>
      </c>
      <c r="M19" s="4">
        <v>45255.716999999997</v>
      </c>
      <c r="N19" s="4">
        <v>45255.716999999997</v>
      </c>
      <c r="O19" s="4">
        <v>22627.858499999998</v>
      </c>
      <c r="P19" s="4">
        <v>22627.858499999998</v>
      </c>
      <c r="Q19" s="4">
        <v>22627.858499999998</v>
      </c>
      <c r="R19" s="4">
        <v>45255.716999999997</v>
      </c>
      <c r="S19" s="4">
        <v>22627.858499999998</v>
      </c>
      <c r="T19" s="4">
        <v>274773.2475</v>
      </c>
      <c r="U19" s="4">
        <v>677059.34250000003</v>
      </c>
      <c r="V19" s="4">
        <v>147756.6765</v>
      </c>
      <c r="W19" s="4">
        <v>473110.40249999997</v>
      </c>
      <c r="X19" s="4">
        <v>0</v>
      </c>
      <c r="Y19" s="4">
        <v>134498.20499999999</v>
      </c>
      <c r="Z19" s="4">
        <v>392664.09375</v>
      </c>
      <c r="AA19" s="4">
        <v>0</v>
      </c>
      <c r="AB19" s="5">
        <f t="shared" si="0"/>
        <v>3698484.3907499998</v>
      </c>
    </row>
    <row r="20" spans="1:28" hidden="1" x14ac:dyDescent="0.25">
      <c r="A20" s="6" t="s">
        <v>62</v>
      </c>
      <c r="B20" s="6" t="s">
        <v>63</v>
      </c>
      <c r="C20" s="7">
        <v>286636.04625000001</v>
      </c>
      <c r="D20" s="7">
        <v>29107.707750000001</v>
      </c>
      <c r="E20" s="7">
        <v>29107.707750000001</v>
      </c>
      <c r="F20" s="7">
        <v>0</v>
      </c>
      <c r="G20" s="7">
        <v>73229.597999999998</v>
      </c>
      <c r="H20" s="7">
        <v>73229.597999999998</v>
      </c>
      <c r="I20" s="7">
        <v>73229.597999999998</v>
      </c>
      <c r="J20" s="7">
        <v>73229.597999999998</v>
      </c>
      <c r="K20" s="7">
        <v>73229.597999999998</v>
      </c>
      <c r="L20" s="7">
        <v>73229.597999999998</v>
      </c>
      <c r="M20" s="7">
        <v>73229.597999999998</v>
      </c>
      <c r="N20" s="7">
        <v>0</v>
      </c>
      <c r="O20" s="7">
        <v>73229.597999999998</v>
      </c>
      <c r="P20" s="7">
        <v>73229.597999999998</v>
      </c>
      <c r="Q20" s="7">
        <v>73229.597999999998</v>
      </c>
      <c r="R20" s="7">
        <v>73229.597999999998</v>
      </c>
      <c r="S20" s="7">
        <v>73229.597999999998</v>
      </c>
      <c r="T20" s="7">
        <v>0</v>
      </c>
      <c r="U20" s="7">
        <v>488197.32000000007</v>
      </c>
      <c r="V20" s="7">
        <v>48819.732000000004</v>
      </c>
      <c r="W20" s="7">
        <v>388102.77</v>
      </c>
      <c r="X20" s="7">
        <v>0</v>
      </c>
      <c r="Y20" s="7">
        <v>0</v>
      </c>
      <c r="Z20" s="7">
        <v>610246.65</v>
      </c>
      <c r="AA20" s="7">
        <v>48819.732000000004</v>
      </c>
      <c r="AB20" s="8">
        <f t="shared" si="0"/>
        <v>2807792.8417500001</v>
      </c>
    </row>
    <row r="21" spans="1:28" hidden="1" x14ac:dyDescent="0.25">
      <c r="A21" s="3" t="s">
        <v>64</v>
      </c>
      <c r="B21" s="3" t="s">
        <v>65</v>
      </c>
      <c r="C21" s="4">
        <v>487763.70750000002</v>
      </c>
      <c r="D21" s="4">
        <v>59831.811000000002</v>
      </c>
      <c r="E21" s="4">
        <v>59831.811000000002</v>
      </c>
      <c r="F21" s="4">
        <v>40971.34575</v>
      </c>
      <c r="G21" s="4">
        <v>59831.811000000002</v>
      </c>
      <c r="H21" s="4">
        <v>59831.811000000002</v>
      </c>
      <c r="I21" s="4">
        <v>59831.811000000002</v>
      </c>
      <c r="J21" s="4">
        <v>59831.811000000002</v>
      </c>
      <c r="K21" s="4">
        <v>59831.811000000002</v>
      </c>
      <c r="L21" s="4">
        <v>59831.811000000002</v>
      </c>
      <c r="M21" s="4">
        <v>59831.811000000002</v>
      </c>
      <c r="N21" s="4">
        <v>0</v>
      </c>
      <c r="O21" s="4">
        <v>59831.811000000002</v>
      </c>
      <c r="P21" s="4">
        <v>59831.811000000002</v>
      </c>
      <c r="Q21" s="4">
        <v>59831.811000000002</v>
      </c>
      <c r="R21" s="4">
        <v>59831.811000000002</v>
      </c>
      <c r="S21" s="4">
        <v>59831.811000000002</v>
      </c>
      <c r="T21" s="4">
        <v>31434.108749999999</v>
      </c>
      <c r="U21" s="4">
        <v>31434.108749999999</v>
      </c>
      <c r="V21" s="4">
        <v>18860.465250000001</v>
      </c>
      <c r="W21" s="4">
        <v>50294.574000000001</v>
      </c>
      <c r="X21" s="4">
        <v>0</v>
      </c>
      <c r="Y21" s="4">
        <v>12573.6435</v>
      </c>
      <c r="Z21" s="4">
        <v>73488.926250000004</v>
      </c>
      <c r="AA21" s="4">
        <v>0</v>
      </c>
      <c r="AB21" s="5">
        <f t="shared" si="0"/>
        <v>1584466.2337499997</v>
      </c>
    </row>
    <row r="22" spans="1:28" hidden="1" x14ac:dyDescent="0.25">
      <c r="A22" s="6" t="s">
        <v>66</v>
      </c>
      <c r="B22" s="6" t="s">
        <v>67</v>
      </c>
      <c r="C22" s="7">
        <v>208998.42749999999</v>
      </c>
      <c r="D22" s="7">
        <v>18577.637999999999</v>
      </c>
      <c r="E22" s="7">
        <v>18577.637999999999</v>
      </c>
      <c r="F22" s="7">
        <v>0</v>
      </c>
      <c r="G22" s="7">
        <v>18577.637999999999</v>
      </c>
      <c r="H22" s="7">
        <v>18577.637999999999</v>
      </c>
      <c r="I22" s="7">
        <v>18577.637999999999</v>
      </c>
      <c r="J22" s="7">
        <v>18577.637999999999</v>
      </c>
      <c r="K22" s="7">
        <v>18577.637999999999</v>
      </c>
      <c r="L22" s="7">
        <v>18577.637999999999</v>
      </c>
      <c r="M22" s="7">
        <v>18577.637999999999</v>
      </c>
      <c r="N22" s="7">
        <v>18577.637999999999</v>
      </c>
      <c r="O22" s="7">
        <v>18577.637999999999</v>
      </c>
      <c r="P22" s="7">
        <v>18577.637999999999</v>
      </c>
      <c r="Q22" s="7">
        <v>18577.637999999999</v>
      </c>
      <c r="R22" s="7">
        <v>18577.637999999999</v>
      </c>
      <c r="S22" s="7">
        <v>18577.637999999999</v>
      </c>
      <c r="T22" s="7">
        <v>37155.275999999998</v>
      </c>
      <c r="U22" s="7">
        <v>92888.19</v>
      </c>
      <c r="V22" s="7">
        <v>69666.142500000002</v>
      </c>
      <c r="W22" s="7">
        <v>69666.142500000002</v>
      </c>
      <c r="X22" s="7">
        <v>0</v>
      </c>
      <c r="Y22" s="7">
        <v>13933.228499999999</v>
      </c>
      <c r="Z22" s="7">
        <v>83599.370999999999</v>
      </c>
      <c r="AA22" s="7">
        <v>27866.456999999999</v>
      </c>
      <c r="AB22" s="8">
        <f t="shared" si="0"/>
        <v>882437.80499999959</v>
      </c>
    </row>
    <row r="23" spans="1:28" hidden="1" x14ac:dyDescent="0.25">
      <c r="A23" s="3" t="s">
        <v>68</v>
      </c>
      <c r="B23" s="3" t="s">
        <v>69</v>
      </c>
      <c r="C23" s="4">
        <v>672027.75900000008</v>
      </c>
      <c r="D23" s="4">
        <v>75404.933999999994</v>
      </c>
      <c r="E23" s="4">
        <v>75404.933999999994</v>
      </c>
      <c r="F23" s="4">
        <v>0</v>
      </c>
      <c r="G23" s="4">
        <v>139792.19399999999</v>
      </c>
      <c r="H23" s="4">
        <v>75404.933999999994</v>
      </c>
      <c r="I23" s="4">
        <v>139792.19399999999</v>
      </c>
      <c r="J23" s="4">
        <v>75404.933999999994</v>
      </c>
      <c r="K23" s="4">
        <v>100387.72799999999</v>
      </c>
      <c r="L23" s="4">
        <v>139792.19399999999</v>
      </c>
      <c r="M23" s="4">
        <v>139792.19399999999</v>
      </c>
      <c r="N23" s="4">
        <v>75404.933999999994</v>
      </c>
      <c r="O23" s="4">
        <v>102089.72699999998</v>
      </c>
      <c r="P23" s="4">
        <v>102089.72699999998</v>
      </c>
      <c r="Q23" s="4">
        <v>95651.000999999989</v>
      </c>
      <c r="R23" s="4">
        <v>139792.19399999999</v>
      </c>
      <c r="S23" s="4">
        <v>115742.64600000001</v>
      </c>
      <c r="T23" s="4">
        <v>83238.493499999997</v>
      </c>
      <c r="U23" s="4">
        <v>112593.78</v>
      </c>
      <c r="V23" s="4">
        <v>102089.72699999998</v>
      </c>
      <c r="W23" s="4">
        <v>160701.26850000001</v>
      </c>
      <c r="X23" s="4">
        <v>0</v>
      </c>
      <c r="Y23" s="4">
        <v>88164.051749999984</v>
      </c>
      <c r="Z23" s="4">
        <v>208947.23324999999</v>
      </c>
      <c r="AA23" s="4">
        <v>84445.335000000006</v>
      </c>
      <c r="AB23" s="5">
        <f t="shared" si="0"/>
        <v>3104154.1169999996</v>
      </c>
    </row>
    <row r="24" spans="1:28" hidden="1" x14ac:dyDescent="0.25">
      <c r="A24" s="6" t="s">
        <v>70</v>
      </c>
      <c r="B24" s="6" t="s">
        <v>71</v>
      </c>
      <c r="C24" s="7">
        <v>16927.672500000001</v>
      </c>
      <c r="D24" s="7">
        <v>5078.3017500000005</v>
      </c>
      <c r="E24" s="7">
        <v>5078.3017500000005</v>
      </c>
      <c r="F24" s="7">
        <v>0</v>
      </c>
      <c r="G24" s="7">
        <v>5078.3017500000005</v>
      </c>
      <c r="H24" s="7">
        <v>5078.3017500000005</v>
      </c>
      <c r="I24" s="7">
        <v>5078.3017500000005</v>
      </c>
      <c r="J24" s="7">
        <v>5078.3017500000005</v>
      </c>
      <c r="K24" s="7">
        <v>5078.3017500000005</v>
      </c>
      <c r="L24" s="7">
        <v>5078.3017500000005</v>
      </c>
      <c r="M24" s="7">
        <v>5078.3017500000005</v>
      </c>
      <c r="N24" s="7">
        <v>5078.3017500000005</v>
      </c>
      <c r="O24" s="7">
        <v>5078.3017500000005</v>
      </c>
      <c r="P24" s="7">
        <v>5078.3017500000005</v>
      </c>
      <c r="Q24" s="7">
        <v>5078.3017500000005</v>
      </c>
      <c r="R24" s="7">
        <v>5078.3017500000005</v>
      </c>
      <c r="S24" s="7">
        <v>5078.3017500000005</v>
      </c>
      <c r="T24" s="7">
        <v>0</v>
      </c>
      <c r="U24" s="7">
        <v>0</v>
      </c>
      <c r="V24" s="7">
        <v>8463.8362500000003</v>
      </c>
      <c r="W24" s="7">
        <v>22005.974250000003</v>
      </c>
      <c r="X24" s="7">
        <v>0</v>
      </c>
      <c r="Y24" s="7">
        <v>5078.3017500000005</v>
      </c>
      <c r="Z24" s="7">
        <v>10156.603500000001</v>
      </c>
      <c r="AA24" s="7">
        <v>5078.3017500000005</v>
      </c>
      <c r="AB24" s="8">
        <f t="shared" si="0"/>
        <v>143885.21625</v>
      </c>
    </row>
    <row r="25" spans="1:28" hidden="1" x14ac:dyDescent="0.25">
      <c r="A25" s="3" t="s">
        <v>72</v>
      </c>
      <c r="B25" s="3" t="s">
        <v>73</v>
      </c>
      <c r="C25" s="4">
        <v>381665.72250000003</v>
      </c>
      <c r="D25" s="4">
        <v>25444.381500000003</v>
      </c>
      <c r="E25" s="4">
        <v>25444.381500000003</v>
      </c>
      <c r="F25" s="4">
        <v>0</v>
      </c>
      <c r="G25" s="4">
        <v>25444.381500000003</v>
      </c>
      <c r="H25" s="4">
        <v>25444.381500000003</v>
      </c>
      <c r="I25" s="4">
        <v>25444.381500000003</v>
      </c>
      <c r="J25" s="4">
        <v>25444.381500000003</v>
      </c>
      <c r="K25" s="4">
        <v>25444.381500000003</v>
      </c>
      <c r="L25" s="4">
        <v>25444.381500000003</v>
      </c>
      <c r="M25" s="4">
        <v>25444.381500000003</v>
      </c>
      <c r="N25" s="4">
        <v>25444.381500000003</v>
      </c>
      <c r="O25" s="4">
        <v>25444.381500000003</v>
      </c>
      <c r="P25" s="4">
        <v>25444.381500000003</v>
      </c>
      <c r="Q25" s="4">
        <v>25444.381500000003</v>
      </c>
      <c r="R25" s="4">
        <v>25444.381500000003</v>
      </c>
      <c r="S25" s="4">
        <v>25444.381500000003</v>
      </c>
      <c r="T25" s="4">
        <v>33925.842000000004</v>
      </c>
      <c r="U25" s="4">
        <v>0</v>
      </c>
      <c r="V25" s="4">
        <v>25444.381500000003</v>
      </c>
      <c r="W25" s="4">
        <v>101777.52600000001</v>
      </c>
      <c r="X25" s="4">
        <v>0</v>
      </c>
      <c r="Y25" s="4">
        <v>25444.381500000003</v>
      </c>
      <c r="Z25" s="4">
        <v>50888.763000000006</v>
      </c>
      <c r="AA25" s="4">
        <v>0</v>
      </c>
      <c r="AB25" s="5">
        <f t="shared" si="0"/>
        <v>1000812.3390000003</v>
      </c>
    </row>
    <row r="26" spans="1:28" hidden="1" x14ac:dyDescent="0.25">
      <c r="A26" s="6" t="s">
        <v>74</v>
      </c>
      <c r="B26" s="6" t="s">
        <v>75</v>
      </c>
      <c r="C26" s="7">
        <v>11556.4725</v>
      </c>
      <c r="D26" s="7">
        <v>6933.8834999999999</v>
      </c>
      <c r="E26" s="7">
        <v>6933.8834999999999</v>
      </c>
      <c r="F26" s="7">
        <v>0</v>
      </c>
      <c r="G26" s="7">
        <v>6933.8834999999999</v>
      </c>
      <c r="H26" s="7">
        <v>6933.8834999999999</v>
      </c>
      <c r="I26" s="7">
        <v>6933.8834999999999</v>
      </c>
      <c r="J26" s="7">
        <v>6933.8834999999999</v>
      </c>
      <c r="K26" s="7">
        <v>6933.8834999999999</v>
      </c>
      <c r="L26" s="7">
        <v>6933.8834999999999</v>
      </c>
      <c r="M26" s="7">
        <v>6933.8834999999999</v>
      </c>
      <c r="N26" s="7">
        <v>6933.8834999999999</v>
      </c>
      <c r="O26" s="7">
        <v>6933.8834999999999</v>
      </c>
      <c r="P26" s="7">
        <v>6933.8834999999999</v>
      </c>
      <c r="Q26" s="7">
        <v>6933.8834999999999</v>
      </c>
      <c r="R26" s="7">
        <v>6933.8834999999999</v>
      </c>
      <c r="S26" s="7">
        <v>6933.8834999999999</v>
      </c>
      <c r="T26" s="7">
        <v>0</v>
      </c>
      <c r="U26" s="7">
        <v>0</v>
      </c>
      <c r="V26" s="7">
        <v>0</v>
      </c>
      <c r="W26" s="7">
        <v>9245.1779999999999</v>
      </c>
      <c r="X26" s="7">
        <v>0</v>
      </c>
      <c r="Y26" s="7">
        <v>0</v>
      </c>
      <c r="Z26" s="7">
        <v>0</v>
      </c>
      <c r="AA26" s="7">
        <v>0</v>
      </c>
      <c r="AB26" s="8">
        <f t="shared" si="0"/>
        <v>124809.90299999996</v>
      </c>
    </row>
    <row r="27" spans="1:28" hidden="1" x14ac:dyDescent="0.25">
      <c r="A27" s="3" t="s">
        <v>76</v>
      </c>
      <c r="B27" s="3" t="s">
        <v>77</v>
      </c>
      <c r="C27" s="4">
        <v>67475.7</v>
      </c>
      <c r="D27" s="4">
        <v>4048.5419999999995</v>
      </c>
      <c r="E27" s="4">
        <v>4048.5419999999995</v>
      </c>
      <c r="F27" s="4">
        <v>0</v>
      </c>
      <c r="G27" s="4">
        <v>4048.5419999999995</v>
      </c>
      <c r="H27" s="4">
        <v>4048.5419999999995</v>
      </c>
      <c r="I27" s="4">
        <v>4048.5419999999995</v>
      </c>
      <c r="J27" s="4">
        <v>4048.5419999999995</v>
      </c>
      <c r="K27" s="4">
        <v>4048.5419999999995</v>
      </c>
      <c r="L27" s="4">
        <v>4048.5419999999995</v>
      </c>
      <c r="M27" s="4">
        <v>4048.5419999999995</v>
      </c>
      <c r="N27" s="4">
        <v>4048.5419999999995</v>
      </c>
      <c r="O27" s="4">
        <v>4048.5419999999995</v>
      </c>
      <c r="P27" s="4">
        <v>4048.5419999999995</v>
      </c>
      <c r="Q27" s="4">
        <v>4048.5419999999995</v>
      </c>
      <c r="R27" s="4">
        <v>4048.5419999999995</v>
      </c>
      <c r="S27" s="4">
        <v>4048.5419999999995</v>
      </c>
      <c r="T27" s="4">
        <v>0</v>
      </c>
      <c r="U27" s="4">
        <v>6747.57</v>
      </c>
      <c r="V27" s="4">
        <v>5398.0559999999996</v>
      </c>
      <c r="W27" s="4">
        <v>16194.167999999998</v>
      </c>
      <c r="X27" s="4">
        <v>0</v>
      </c>
      <c r="Y27" s="4">
        <v>2699.0279999999998</v>
      </c>
      <c r="Z27" s="4">
        <v>6747.57</v>
      </c>
      <c r="AA27" s="4">
        <v>0</v>
      </c>
      <c r="AB27" s="5">
        <f t="shared" si="0"/>
        <v>165990.22200000004</v>
      </c>
    </row>
    <row r="28" spans="1:28" hidden="1" x14ac:dyDescent="0.25">
      <c r="A28" s="6" t="s">
        <v>78</v>
      </c>
      <c r="B28" s="6" t="s">
        <v>79</v>
      </c>
      <c r="C28" s="7">
        <v>19189.451249999998</v>
      </c>
      <c r="D28" s="7">
        <v>11513.670749999999</v>
      </c>
      <c r="E28" s="7">
        <v>11513.670749999999</v>
      </c>
      <c r="F28" s="7">
        <v>0</v>
      </c>
      <c r="G28" s="7">
        <v>11513.670749999999</v>
      </c>
      <c r="H28" s="7">
        <v>11513.670749999999</v>
      </c>
      <c r="I28" s="7">
        <v>11513.670749999999</v>
      </c>
      <c r="J28" s="7">
        <v>11513.670749999999</v>
      </c>
      <c r="K28" s="7">
        <v>11513.670749999999</v>
      </c>
      <c r="L28" s="7">
        <v>11513.670749999999</v>
      </c>
      <c r="M28" s="7">
        <v>11513.670749999999</v>
      </c>
      <c r="N28" s="7">
        <v>11513.670749999999</v>
      </c>
      <c r="O28" s="7">
        <v>11513.670749999999</v>
      </c>
      <c r="P28" s="7">
        <v>11513.670749999999</v>
      </c>
      <c r="Q28" s="7">
        <v>11513.670749999999</v>
      </c>
      <c r="R28" s="7">
        <v>11513.670749999999</v>
      </c>
      <c r="S28" s="7">
        <v>11513.670749999999</v>
      </c>
      <c r="T28" s="7">
        <v>19189.451249999998</v>
      </c>
      <c r="U28" s="7">
        <v>0</v>
      </c>
      <c r="V28" s="7">
        <v>7675.7804999999998</v>
      </c>
      <c r="W28" s="7">
        <v>23027.341499999999</v>
      </c>
      <c r="X28" s="7">
        <v>0</v>
      </c>
      <c r="Y28" s="7">
        <v>11513.670749999999</v>
      </c>
      <c r="Z28" s="7">
        <v>0</v>
      </c>
      <c r="AA28" s="7">
        <v>0</v>
      </c>
      <c r="AB28" s="8">
        <f t="shared" si="0"/>
        <v>253300.75649999993</v>
      </c>
    </row>
    <row r="29" spans="1:28" hidden="1" x14ac:dyDescent="0.25">
      <c r="A29" s="3" t="s">
        <v>80</v>
      </c>
      <c r="B29" s="3" t="s">
        <v>81</v>
      </c>
      <c r="C29" s="4">
        <v>172214.1</v>
      </c>
      <c r="D29" s="4">
        <v>19134.900000000001</v>
      </c>
      <c r="E29" s="4">
        <v>19134.900000000001</v>
      </c>
      <c r="F29" s="4">
        <v>0</v>
      </c>
      <c r="G29" s="4">
        <v>19134.900000000001</v>
      </c>
      <c r="H29" s="4">
        <v>19134.900000000001</v>
      </c>
      <c r="I29" s="4">
        <v>19134.900000000001</v>
      </c>
      <c r="J29" s="4">
        <v>19134.900000000001</v>
      </c>
      <c r="K29" s="4">
        <v>19134.900000000001</v>
      </c>
      <c r="L29" s="4">
        <v>19134.900000000001</v>
      </c>
      <c r="M29" s="4">
        <v>19134.900000000001</v>
      </c>
      <c r="N29" s="4">
        <v>19134.900000000001</v>
      </c>
      <c r="O29" s="4">
        <v>19134.900000000001</v>
      </c>
      <c r="P29" s="4">
        <v>19134.900000000001</v>
      </c>
      <c r="Q29" s="4">
        <v>19134.900000000001</v>
      </c>
      <c r="R29" s="4">
        <v>19134.900000000001</v>
      </c>
      <c r="S29" s="4">
        <v>19134.900000000001</v>
      </c>
      <c r="T29" s="4">
        <v>19134.900000000001</v>
      </c>
      <c r="U29" s="4">
        <v>0</v>
      </c>
      <c r="V29" s="4">
        <v>38269.800000000003</v>
      </c>
      <c r="W29" s="4">
        <v>15307.92</v>
      </c>
      <c r="X29" s="4">
        <v>0</v>
      </c>
      <c r="Y29" s="4">
        <v>0</v>
      </c>
      <c r="Z29" s="4">
        <v>0</v>
      </c>
      <c r="AA29" s="4">
        <v>0</v>
      </c>
      <c r="AB29" s="5">
        <f t="shared" si="0"/>
        <v>531950.2200000002</v>
      </c>
    </row>
    <row r="30" spans="1:28" hidden="1" x14ac:dyDescent="0.25">
      <c r="A30" s="6" t="s">
        <v>82</v>
      </c>
      <c r="B30" s="6" t="s">
        <v>83</v>
      </c>
      <c r="C30" s="7">
        <v>340621.36199999996</v>
      </c>
      <c r="D30" s="7">
        <v>15166.925999999999</v>
      </c>
      <c r="E30" s="7">
        <v>46890.576000000001</v>
      </c>
      <c r="F30" s="7">
        <v>0</v>
      </c>
      <c r="G30" s="7">
        <v>28653.673499999997</v>
      </c>
      <c r="H30" s="7">
        <v>28653.673499999997</v>
      </c>
      <c r="I30" s="7">
        <v>28653.673499999997</v>
      </c>
      <c r="J30" s="7">
        <v>28653.673499999997</v>
      </c>
      <c r="K30" s="7">
        <v>28653.673499999997</v>
      </c>
      <c r="L30" s="7">
        <v>28653.673499999997</v>
      </c>
      <c r="M30" s="7">
        <v>28653.673499999997</v>
      </c>
      <c r="N30" s="7">
        <v>55627.1685</v>
      </c>
      <c r="O30" s="7">
        <v>28653.673499999997</v>
      </c>
      <c r="P30" s="7">
        <v>28653.673499999997</v>
      </c>
      <c r="Q30" s="7">
        <v>28653.673499999997</v>
      </c>
      <c r="R30" s="7">
        <v>28653.673499999997</v>
      </c>
      <c r="S30" s="7">
        <v>28653.673499999997</v>
      </c>
      <c r="T30" s="7">
        <v>0</v>
      </c>
      <c r="U30" s="7">
        <v>182040.87825000001</v>
      </c>
      <c r="V30" s="7">
        <v>165201.32699999999</v>
      </c>
      <c r="W30" s="7">
        <v>92704.394249999998</v>
      </c>
      <c r="X30" s="7">
        <v>0</v>
      </c>
      <c r="Y30" s="7">
        <v>35397.047250000003</v>
      </c>
      <c r="Z30" s="7">
        <v>64050.72075</v>
      </c>
      <c r="AA30" s="7">
        <v>10111.284</v>
      </c>
      <c r="AB30" s="8">
        <f t="shared" si="0"/>
        <v>1351655.7660000003</v>
      </c>
    </row>
    <row r="31" spans="1:28" hidden="1" x14ac:dyDescent="0.25">
      <c r="A31" s="3" t="s">
        <v>84</v>
      </c>
      <c r="B31" s="3" t="s">
        <v>85</v>
      </c>
      <c r="C31" s="4">
        <v>1502223.93</v>
      </c>
      <c r="D31" s="4">
        <v>175646.63250000001</v>
      </c>
      <c r="E31" s="4">
        <v>175646.63250000001</v>
      </c>
      <c r="F31" s="4">
        <v>0</v>
      </c>
      <c r="G31" s="4">
        <v>175646.63250000001</v>
      </c>
      <c r="H31" s="4">
        <v>175646.63250000001</v>
      </c>
      <c r="I31" s="4">
        <v>175646.63250000001</v>
      </c>
      <c r="J31" s="4">
        <v>175646.63250000001</v>
      </c>
      <c r="K31" s="4">
        <v>175646.63250000001</v>
      </c>
      <c r="L31" s="4">
        <v>175646.63250000001</v>
      </c>
      <c r="M31" s="4">
        <v>129425.77799999999</v>
      </c>
      <c r="N31" s="4">
        <v>175646.63250000001</v>
      </c>
      <c r="O31" s="4">
        <v>110933.7435</v>
      </c>
      <c r="P31" s="4">
        <v>110933.7435</v>
      </c>
      <c r="Q31" s="4">
        <v>46220.854500000001</v>
      </c>
      <c r="R31" s="4">
        <v>175646.63250000001</v>
      </c>
      <c r="S31" s="4">
        <v>110933.7435</v>
      </c>
      <c r="T31" s="4">
        <v>95526.792000000001</v>
      </c>
      <c r="U31" s="4">
        <v>0</v>
      </c>
      <c r="V31" s="4">
        <v>125569.42425000001</v>
      </c>
      <c r="W31" s="4">
        <v>0</v>
      </c>
      <c r="X31" s="4">
        <v>0</v>
      </c>
      <c r="Y31" s="4">
        <v>0</v>
      </c>
      <c r="Z31" s="4">
        <v>110162.47275</v>
      </c>
      <c r="AA31" s="4">
        <v>0</v>
      </c>
      <c r="AB31" s="5">
        <f t="shared" si="0"/>
        <v>4098396.8069999986</v>
      </c>
    </row>
    <row r="32" spans="1:28" hidden="1" x14ac:dyDescent="0.25">
      <c r="A32" s="6" t="s">
        <v>86</v>
      </c>
      <c r="B32" s="6" t="s">
        <v>87</v>
      </c>
      <c r="C32" s="7">
        <v>2133282.861</v>
      </c>
      <c r="D32" s="7">
        <v>112286.6145</v>
      </c>
      <c r="E32" s="7">
        <v>112286.6145</v>
      </c>
      <c r="F32" s="7">
        <v>0</v>
      </c>
      <c r="G32" s="7">
        <v>112286.6145</v>
      </c>
      <c r="H32" s="7">
        <v>112286.6145</v>
      </c>
      <c r="I32" s="7">
        <v>112286.6145</v>
      </c>
      <c r="J32" s="7">
        <v>112286.6145</v>
      </c>
      <c r="K32" s="7">
        <v>112286.6145</v>
      </c>
      <c r="L32" s="7">
        <v>112286.6145</v>
      </c>
      <c r="M32" s="7">
        <v>112286.6145</v>
      </c>
      <c r="N32" s="7">
        <v>112286.6145</v>
      </c>
      <c r="O32" s="7">
        <v>87602.593500000003</v>
      </c>
      <c r="P32" s="7">
        <v>87602.593500000003</v>
      </c>
      <c r="Q32" s="7">
        <v>87602.593500000003</v>
      </c>
      <c r="R32" s="7">
        <v>87602.593500000003</v>
      </c>
      <c r="S32" s="7">
        <v>87602.593500000003</v>
      </c>
      <c r="T32" s="7">
        <v>125120.4255</v>
      </c>
      <c r="U32" s="7">
        <v>50804.837999999996</v>
      </c>
      <c r="V32" s="7">
        <v>116533.21949999999</v>
      </c>
      <c r="W32" s="7">
        <v>257057.23949999997</v>
      </c>
      <c r="X32" s="7">
        <v>0</v>
      </c>
      <c r="Y32" s="7">
        <v>31512.998250000001</v>
      </c>
      <c r="Z32" s="7">
        <v>179573.48324999999</v>
      </c>
      <c r="AA32" s="7">
        <v>40565.987999999998</v>
      </c>
      <c r="AB32" s="8">
        <f t="shared" si="0"/>
        <v>4495330.1655000011</v>
      </c>
    </row>
    <row r="33" spans="1:28" hidden="1" x14ac:dyDescent="0.25">
      <c r="A33" s="3" t="s">
        <v>88</v>
      </c>
      <c r="B33" s="3" t="s">
        <v>89</v>
      </c>
      <c r="C33" s="4">
        <v>170212.48875000002</v>
      </c>
      <c r="D33" s="4">
        <v>66700.232999999993</v>
      </c>
      <c r="E33" s="4">
        <v>66700.232999999993</v>
      </c>
      <c r="F33" s="4">
        <v>0</v>
      </c>
      <c r="G33" s="4">
        <v>66700.232999999993</v>
      </c>
      <c r="H33" s="4">
        <v>66700.232999999993</v>
      </c>
      <c r="I33" s="4">
        <v>66700.232999999993</v>
      </c>
      <c r="J33" s="4">
        <v>110705.4675</v>
      </c>
      <c r="K33" s="4">
        <v>66700.232999999993</v>
      </c>
      <c r="L33" s="4">
        <v>66700.232999999993</v>
      </c>
      <c r="M33" s="4">
        <v>66700.232999999993</v>
      </c>
      <c r="N33" s="4">
        <v>38164.893749999996</v>
      </c>
      <c r="O33" s="4">
        <v>37403.694000000003</v>
      </c>
      <c r="P33" s="4">
        <v>37403.694000000003</v>
      </c>
      <c r="Q33" s="4">
        <v>37403.694000000003</v>
      </c>
      <c r="R33" s="4">
        <v>66700.232999999993</v>
      </c>
      <c r="S33" s="4">
        <v>37403.694000000003</v>
      </c>
      <c r="T33" s="4">
        <v>39570.637499999997</v>
      </c>
      <c r="U33" s="4">
        <v>26965.102499999997</v>
      </c>
      <c r="V33" s="4">
        <v>36023.687250000003</v>
      </c>
      <c r="W33" s="4">
        <v>64391.456249999996</v>
      </c>
      <c r="X33" s="4">
        <v>0</v>
      </c>
      <c r="Y33" s="4">
        <v>24321.465</v>
      </c>
      <c r="Z33" s="4">
        <v>183798.54750000002</v>
      </c>
      <c r="AA33" s="4">
        <v>0</v>
      </c>
      <c r="AB33" s="5">
        <f t="shared" si="0"/>
        <v>1444070.6190000004</v>
      </c>
    </row>
    <row r="34" spans="1:28" hidden="1" x14ac:dyDescent="0.25">
      <c r="A34" s="6" t="s">
        <v>90</v>
      </c>
      <c r="B34" s="6" t="s">
        <v>91</v>
      </c>
      <c r="C34" s="7">
        <v>41447.760000000002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>
        <f t="shared" si="0"/>
        <v>41447.760000000002</v>
      </c>
    </row>
    <row r="35" spans="1:28" hidden="1" x14ac:dyDescent="0.25">
      <c r="A35" s="3" t="s">
        <v>92</v>
      </c>
      <c r="B35" s="3" t="s">
        <v>93</v>
      </c>
      <c r="C35" s="4">
        <v>20070.384000000002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12042.2304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5">
        <f t="shared" si="0"/>
        <v>32112.614400000002</v>
      </c>
    </row>
    <row r="36" spans="1:28" hidden="1" x14ac:dyDescent="0.25">
      <c r="A36" s="6" t="s">
        <v>94</v>
      </c>
      <c r="B36" s="6" t="s">
        <v>95</v>
      </c>
      <c r="C36" s="7">
        <v>142806.78</v>
      </c>
      <c r="D36" s="7">
        <v>0</v>
      </c>
      <c r="E36" s="7">
        <v>0</v>
      </c>
      <c r="F36" s="7">
        <v>0</v>
      </c>
      <c r="G36" s="7">
        <v>119005.65000000001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23801.13</v>
      </c>
      <c r="X36" s="7">
        <v>0</v>
      </c>
      <c r="Y36" s="7">
        <v>0</v>
      </c>
      <c r="Z36" s="7">
        <v>23801.13</v>
      </c>
      <c r="AA36" s="7">
        <v>0</v>
      </c>
      <c r="AB36" s="8">
        <f t="shared" si="0"/>
        <v>309414.69</v>
      </c>
    </row>
    <row r="37" spans="1:28" hidden="1" x14ac:dyDescent="0.25">
      <c r="A37" s="3" t="s">
        <v>96</v>
      </c>
      <c r="B37" s="3" t="s">
        <v>97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5">
        <f t="shared" si="0"/>
        <v>0</v>
      </c>
    </row>
    <row r="38" spans="1:28" hidden="1" x14ac:dyDescent="0.25">
      <c r="A38" s="6" t="s">
        <v>98</v>
      </c>
      <c r="B38" s="6" t="s">
        <v>99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>
        <f t="shared" si="0"/>
        <v>0</v>
      </c>
    </row>
    <row r="39" spans="1:28" hidden="1" x14ac:dyDescent="0.25">
      <c r="A39" s="3" t="s">
        <v>100</v>
      </c>
      <c r="B39" s="3" t="s">
        <v>101</v>
      </c>
      <c r="C39" s="4">
        <v>96905.400000000009</v>
      </c>
      <c r="D39" s="4">
        <v>14636.52</v>
      </c>
      <c r="E39" s="4">
        <v>14636.52</v>
      </c>
      <c r="F39" s="4">
        <v>0</v>
      </c>
      <c r="G39" s="4">
        <v>14636.52</v>
      </c>
      <c r="H39" s="4">
        <v>14636.52</v>
      </c>
      <c r="I39" s="4">
        <v>14636.52</v>
      </c>
      <c r="J39" s="4">
        <v>14636.52</v>
      </c>
      <c r="K39" s="4">
        <v>14636.52</v>
      </c>
      <c r="L39" s="4">
        <v>14636.52</v>
      </c>
      <c r="M39" s="4">
        <v>14636.52</v>
      </c>
      <c r="N39" s="4">
        <v>0</v>
      </c>
      <c r="O39" s="4">
        <v>19381.080000000002</v>
      </c>
      <c r="P39" s="4">
        <v>7318.26</v>
      </c>
      <c r="Q39" s="4">
        <v>7318.26</v>
      </c>
      <c r="R39" s="4">
        <v>14636.52</v>
      </c>
      <c r="S39" s="4">
        <v>7318.26</v>
      </c>
      <c r="T39" s="4">
        <v>24226.350000000002</v>
      </c>
      <c r="U39" s="4">
        <v>9370.9536000000007</v>
      </c>
      <c r="V39" s="4">
        <v>23427.384000000002</v>
      </c>
      <c r="W39" s="4">
        <v>114368.96160000001</v>
      </c>
      <c r="X39" s="4">
        <v>0</v>
      </c>
      <c r="Y39" s="4">
        <v>0</v>
      </c>
      <c r="Z39" s="4">
        <v>32575.209000000003</v>
      </c>
      <c r="AA39" s="4">
        <v>3659.13</v>
      </c>
      <c r="AB39" s="5">
        <f t="shared" si="0"/>
        <v>492234.4482000001</v>
      </c>
    </row>
    <row r="40" spans="1:28" hidden="1" x14ac:dyDescent="0.25">
      <c r="A40" s="6" t="s">
        <v>102</v>
      </c>
      <c r="B40" s="6" t="s">
        <v>103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12998.304</v>
      </c>
      <c r="U40" s="7">
        <v>0</v>
      </c>
      <c r="V40" s="7">
        <v>0</v>
      </c>
      <c r="W40" s="7">
        <v>26132.678400000001</v>
      </c>
      <c r="X40" s="7">
        <v>0</v>
      </c>
      <c r="Y40" s="7">
        <v>0</v>
      </c>
      <c r="Z40" s="7">
        <v>36667.392</v>
      </c>
      <c r="AA40" s="7">
        <v>0</v>
      </c>
      <c r="AB40" s="8">
        <f t="shared" si="0"/>
        <v>75798.374400000001</v>
      </c>
    </row>
    <row r="41" spans="1:28" hidden="1" x14ac:dyDescent="0.25">
      <c r="A41" s="3" t="s">
        <v>104</v>
      </c>
      <c r="B41" s="3" t="s">
        <v>105</v>
      </c>
      <c r="C41" s="4">
        <v>54640.77</v>
      </c>
      <c r="D41" s="4">
        <v>9667.7124000000003</v>
      </c>
      <c r="E41" s="4">
        <v>9089.8608000000004</v>
      </c>
      <c r="F41" s="4">
        <v>0</v>
      </c>
      <c r="G41" s="4">
        <v>9089.8608000000004</v>
      </c>
      <c r="H41" s="4">
        <v>9089.8608000000004</v>
      </c>
      <c r="I41" s="4">
        <v>9089.8608000000004</v>
      </c>
      <c r="J41" s="4">
        <v>9089.8608000000004</v>
      </c>
      <c r="K41" s="4">
        <v>9089.8608000000004</v>
      </c>
      <c r="L41" s="4">
        <v>7628.8943999999992</v>
      </c>
      <c r="M41" s="4">
        <v>9089.8608000000004</v>
      </c>
      <c r="N41" s="4">
        <v>8715.6671999999999</v>
      </c>
      <c r="O41" s="4">
        <v>12383.973</v>
      </c>
      <c r="P41" s="4">
        <v>6311.16</v>
      </c>
      <c r="Q41" s="4">
        <v>4975.5216</v>
      </c>
      <c r="R41" s="4">
        <v>9089.8608000000004</v>
      </c>
      <c r="S41" s="4">
        <v>4975.5216</v>
      </c>
      <c r="T41" s="4">
        <v>7850.9040000000005</v>
      </c>
      <c r="U41" s="4">
        <v>10679.736000000001</v>
      </c>
      <c r="V41" s="4">
        <v>26999.231999999996</v>
      </c>
      <c r="W41" s="4">
        <v>9297.5471999999972</v>
      </c>
      <c r="X41" s="4">
        <v>0</v>
      </c>
      <c r="Y41" s="4">
        <v>16984.181999999997</v>
      </c>
      <c r="Z41" s="4">
        <v>7868.8079999999991</v>
      </c>
      <c r="AA41" s="4">
        <v>6600.3096000000005</v>
      </c>
      <c r="AB41" s="5">
        <f t="shared" si="0"/>
        <v>268298.82539999997</v>
      </c>
    </row>
    <row r="42" spans="1:28" hidden="1" x14ac:dyDescent="0.25">
      <c r="A42" s="6" t="s">
        <v>106</v>
      </c>
      <c r="B42" s="6" t="s">
        <v>107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42942.184500000003</v>
      </c>
      <c r="U42" s="7">
        <v>42008.658750000002</v>
      </c>
      <c r="V42" s="7">
        <v>42942.184500000003</v>
      </c>
      <c r="W42" s="7">
        <v>29872.824000000001</v>
      </c>
      <c r="X42" s="7">
        <v>0</v>
      </c>
      <c r="Y42" s="7">
        <v>0</v>
      </c>
      <c r="Z42" s="7">
        <v>33980.337299999999</v>
      </c>
      <c r="AA42" s="7">
        <v>0</v>
      </c>
      <c r="AB42" s="8">
        <f t="shared" si="0"/>
        <v>191746.18904999999</v>
      </c>
    </row>
    <row r="43" spans="1:28" hidden="1" x14ac:dyDescent="0.25">
      <c r="A43" s="3" t="s">
        <v>108</v>
      </c>
      <c r="B43" s="3" t="s">
        <v>109</v>
      </c>
      <c r="C43" s="4">
        <v>1227288.7632000002</v>
      </c>
      <c r="D43" s="4">
        <v>5547.5543999999991</v>
      </c>
      <c r="E43" s="4">
        <v>4588.7951999999996</v>
      </c>
      <c r="F43" s="4">
        <v>5752.5551999999998</v>
      </c>
      <c r="G43" s="4">
        <v>6506.3135999999995</v>
      </c>
      <c r="H43" s="4">
        <v>8423.8319999999985</v>
      </c>
      <c r="I43" s="4">
        <v>6506.3135999999995</v>
      </c>
      <c r="J43" s="4">
        <v>4588.7951999999996</v>
      </c>
      <c r="K43" s="4">
        <v>6506.3135999999995</v>
      </c>
      <c r="L43" s="4">
        <v>16093.905599999998</v>
      </c>
      <c r="M43" s="4">
        <v>6506.3135999999995</v>
      </c>
      <c r="N43" s="4">
        <v>4588.7951999999996</v>
      </c>
      <c r="O43" s="4">
        <v>4588.7951999999996</v>
      </c>
      <c r="P43" s="4">
        <v>4588.7951999999996</v>
      </c>
      <c r="Q43" s="4">
        <v>4588.7951999999996</v>
      </c>
      <c r="R43" s="4">
        <v>4588.7951999999996</v>
      </c>
      <c r="S43" s="4">
        <v>4588.7951999999996</v>
      </c>
      <c r="T43" s="4">
        <v>1917.5183999999999</v>
      </c>
      <c r="U43" s="4">
        <v>1917.5183999999999</v>
      </c>
      <c r="V43" s="4">
        <v>7260.0719999999992</v>
      </c>
      <c r="W43" s="4">
        <v>249140.4264</v>
      </c>
      <c r="X43" s="4">
        <v>1917.5183999999999</v>
      </c>
      <c r="Y43" s="4">
        <v>1917.5183999999999</v>
      </c>
      <c r="Z43" s="4">
        <v>8595.7103999999999</v>
      </c>
      <c r="AA43" s="4">
        <v>1917.5183999999999</v>
      </c>
      <c r="AB43" s="5">
        <f t="shared" si="0"/>
        <v>1600426.0272000001</v>
      </c>
    </row>
    <row r="44" spans="1:28" hidden="1" x14ac:dyDescent="0.25">
      <c r="A44" s="6" t="s">
        <v>110</v>
      </c>
      <c r="B44" s="6" t="s">
        <v>111</v>
      </c>
      <c r="C44" s="7">
        <v>2477567.0774049996</v>
      </c>
      <c r="D44" s="7">
        <v>563735.75069999998</v>
      </c>
      <c r="E44" s="7">
        <v>418614.15135</v>
      </c>
      <c r="F44" s="7">
        <v>179964.68565000006</v>
      </c>
      <c r="G44" s="7">
        <v>394168.70114999998</v>
      </c>
      <c r="H44" s="7">
        <v>216863.35629999998</v>
      </c>
      <c r="I44" s="7">
        <v>216863.35629999998</v>
      </c>
      <c r="J44" s="7">
        <v>354477.93899999995</v>
      </c>
      <c r="K44" s="7">
        <v>223399.32339999999</v>
      </c>
      <c r="L44" s="7">
        <v>302634.37059999997</v>
      </c>
      <c r="M44" s="7">
        <v>205736.57979999998</v>
      </c>
      <c r="N44" s="7">
        <v>218908.72044999999</v>
      </c>
      <c r="O44" s="7">
        <v>132982.38894999999</v>
      </c>
      <c r="P44" s="7">
        <v>136396.7377</v>
      </c>
      <c r="Q44" s="7">
        <v>110391.45745</v>
      </c>
      <c r="R44" s="7">
        <v>146078.2138</v>
      </c>
      <c r="S44" s="7">
        <v>137079.10389999999</v>
      </c>
      <c r="T44" s="7">
        <v>336299.038</v>
      </c>
      <c r="U44" s="7">
        <v>166220.04595</v>
      </c>
      <c r="V44" s="7">
        <v>167592.94704999999</v>
      </c>
      <c r="W44" s="7">
        <v>149811.4216</v>
      </c>
      <c r="X44" s="7">
        <v>169321.07470000003</v>
      </c>
      <c r="Y44" s="7">
        <v>137201.57845</v>
      </c>
      <c r="Z44" s="7">
        <v>113472.73585000001</v>
      </c>
      <c r="AA44" s="7">
        <v>175492.52755</v>
      </c>
      <c r="AB44" s="8">
        <f t="shared" si="0"/>
        <v>7851273.2830549991</v>
      </c>
    </row>
    <row r="45" spans="1:28" x14ac:dyDescent="0.25">
      <c r="A45" s="3" t="s">
        <v>112</v>
      </c>
      <c r="B45" s="3" t="s">
        <v>113</v>
      </c>
      <c r="C45" s="4">
        <v>132446702.01600002</v>
      </c>
      <c r="D45" s="4">
        <v>44148900.671999998</v>
      </c>
      <c r="E45" s="4">
        <v>13796531.460000001</v>
      </c>
      <c r="F45" s="4">
        <v>5518612.5839999998</v>
      </c>
      <c r="G45" s="4">
        <v>34767259.279200003</v>
      </c>
      <c r="H45" s="4">
        <v>24833756.627999999</v>
      </c>
      <c r="I45" s="4">
        <v>21246658.448400002</v>
      </c>
      <c r="J45" s="4">
        <v>12416878.313999999</v>
      </c>
      <c r="K45" s="4">
        <v>19315144.044</v>
      </c>
      <c r="L45" s="4">
        <v>27593062.920000002</v>
      </c>
      <c r="M45" s="4">
        <v>29984461.706400003</v>
      </c>
      <c r="N45" s="4">
        <v>5518612.5839999998</v>
      </c>
      <c r="O45" s="4">
        <v>5518612.5839999998</v>
      </c>
      <c r="P45" s="4">
        <v>8277918.8760000011</v>
      </c>
      <c r="Q45" s="4">
        <v>8277918.8760000011</v>
      </c>
      <c r="R45" s="4">
        <v>14072462.089200001</v>
      </c>
      <c r="S45" s="4">
        <v>2759306.2919999999</v>
      </c>
      <c r="T45" s="4">
        <v>19315144.044</v>
      </c>
      <c r="U45" s="4">
        <v>11681063.3028</v>
      </c>
      <c r="V45" s="4">
        <v>11037225.168</v>
      </c>
      <c r="W45" s="4">
        <v>8277918.8760000011</v>
      </c>
      <c r="X45" s="4">
        <v>8277918.8760000011</v>
      </c>
      <c r="Y45" s="4">
        <v>11037225.168</v>
      </c>
      <c r="Z45" s="4">
        <v>5518612.5839999998</v>
      </c>
      <c r="AA45" s="4">
        <v>5518612.5839999998</v>
      </c>
      <c r="AB45" s="5">
        <f t="shared" si="0"/>
        <v>491156519.97599989</v>
      </c>
    </row>
    <row r="46" spans="1:28" x14ac:dyDescent="0.25">
      <c r="A46" s="9" t="s">
        <v>27</v>
      </c>
      <c r="B46" s="9" t="s">
        <v>27</v>
      </c>
      <c r="C46" s="10">
        <f>SUM(C3:C45)</f>
        <v>156660010.76825503</v>
      </c>
      <c r="D46" s="10">
        <f t="shared" ref="D46:AB46" si="1">SUM(D3:D45)</f>
        <v>47018515.410300002</v>
      </c>
      <c r="E46" s="10">
        <f t="shared" si="1"/>
        <v>16426029.9474</v>
      </c>
      <c r="F46" s="10">
        <f t="shared" si="1"/>
        <v>5753549.3196</v>
      </c>
      <c r="G46" s="10">
        <f t="shared" si="1"/>
        <v>38547075.835050002</v>
      </c>
      <c r="H46" s="10">
        <f t="shared" si="1"/>
        <v>27955675.354899999</v>
      </c>
      <c r="I46" s="10">
        <f t="shared" si="1"/>
        <v>24366105.751900002</v>
      </c>
      <c r="J46" s="10">
        <f t="shared" si="1"/>
        <v>14468390.4738</v>
      </c>
      <c r="K46" s="10">
        <f t="shared" si="1"/>
        <v>22624031.781100001</v>
      </c>
      <c r="L46" s="10">
        <f t="shared" si="1"/>
        <v>30596177.416900001</v>
      </c>
      <c r="M46" s="10">
        <f t="shared" si="1"/>
        <v>33148671.247900002</v>
      </c>
      <c r="N46" s="10">
        <f t="shared" si="1"/>
        <v>6999658.8048999999</v>
      </c>
      <c r="O46" s="10">
        <f t="shared" si="1"/>
        <v>7448381.1059499998</v>
      </c>
      <c r="P46" s="10">
        <f t="shared" si="1"/>
        <v>9942223.3912000004</v>
      </c>
      <c r="Q46" s="10">
        <f t="shared" si="1"/>
        <v>9846116.0060500018</v>
      </c>
      <c r="R46" s="10">
        <f t="shared" si="1"/>
        <v>16868030.956300002</v>
      </c>
      <c r="S46" s="10">
        <f t="shared" si="1"/>
        <v>4211718.3100000005</v>
      </c>
      <c r="T46" s="10">
        <f t="shared" si="1"/>
        <v>21476073.124150001</v>
      </c>
      <c r="U46" s="10">
        <f t="shared" si="1"/>
        <v>15068106.196150001</v>
      </c>
      <c r="V46" s="10">
        <f t="shared" si="1"/>
        <v>13777705.72105</v>
      </c>
      <c r="W46" s="10">
        <f t="shared" si="1"/>
        <v>13213091.44345</v>
      </c>
      <c r="X46" s="10">
        <f t="shared" si="1"/>
        <v>8449157.4691000003</v>
      </c>
      <c r="Y46" s="10">
        <f t="shared" si="1"/>
        <v>12265909.6972</v>
      </c>
      <c r="Z46" s="10">
        <f t="shared" si="1"/>
        <v>9078852.2831499986</v>
      </c>
      <c r="AA46" s="10">
        <f t="shared" si="1"/>
        <v>5934276.1375000002</v>
      </c>
      <c r="AB46" s="10">
        <f t="shared" si="1"/>
        <v>572143533.95325494</v>
      </c>
    </row>
    <row r="48" spans="1:28" x14ac:dyDescent="0.25">
      <c r="AB48" s="11"/>
    </row>
    <row r="50" spans="3:27" x14ac:dyDescent="0.25">
      <c r="C50" s="25">
        <v>132446702.01600002</v>
      </c>
      <c r="D50" s="25">
        <v>44148900.671999998</v>
      </c>
      <c r="E50" s="25">
        <v>13796531.460000001</v>
      </c>
      <c r="F50" s="25">
        <v>5518612.5839999998</v>
      </c>
      <c r="G50" s="25">
        <v>34767259.279200003</v>
      </c>
      <c r="H50" s="25">
        <v>24833756.627999999</v>
      </c>
      <c r="I50" s="25">
        <v>21246658.448400002</v>
      </c>
      <c r="J50" s="25">
        <v>12416878.313999999</v>
      </c>
      <c r="K50" s="25">
        <v>19315144.044</v>
      </c>
      <c r="L50" s="25">
        <v>27593062.920000002</v>
      </c>
      <c r="M50" s="25">
        <v>29984461.706400003</v>
      </c>
      <c r="N50" s="25">
        <v>5518612.5839999998</v>
      </c>
      <c r="O50" s="25">
        <v>5518612.5839999998</v>
      </c>
      <c r="P50" s="25">
        <v>8277918.8760000011</v>
      </c>
      <c r="Q50" s="25">
        <v>8277918.8760000011</v>
      </c>
      <c r="R50" s="25">
        <v>14072462.089200001</v>
      </c>
      <c r="S50" s="25">
        <v>2759306.2919999999</v>
      </c>
      <c r="T50" s="25">
        <v>19315144.044</v>
      </c>
      <c r="U50" s="25">
        <v>11681063.3028</v>
      </c>
      <c r="V50" s="25">
        <v>11037225.168</v>
      </c>
      <c r="W50" s="25">
        <v>8277918.8760000011</v>
      </c>
      <c r="X50" s="25">
        <v>8277918.8760000011</v>
      </c>
      <c r="Y50" s="25">
        <v>11037225.168</v>
      </c>
      <c r="Z50" s="25">
        <v>5518612.5839999998</v>
      </c>
      <c r="AA50" s="25">
        <v>5518612.5839999998</v>
      </c>
    </row>
  </sheetData>
  <autoFilter ref="A1:AB1"/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tabSelected="1" topLeftCell="R1" workbookViewId="0">
      <selection activeCell="S58" sqref="S58:S59"/>
    </sheetView>
  </sheetViews>
  <sheetFormatPr baseColWidth="10" defaultRowHeight="15" x14ac:dyDescent="0.25"/>
  <cols>
    <col min="1" max="1" width="21.7109375" bestFit="1" customWidth="1"/>
    <col min="2" max="2" width="27.140625" customWidth="1"/>
    <col min="3" max="4" width="15.5703125" bestFit="1" customWidth="1"/>
    <col min="5" max="6" width="14.5703125" bestFit="1" customWidth="1"/>
    <col min="7" max="7" width="15.5703125" bestFit="1" customWidth="1"/>
    <col min="8" max="10" width="14.5703125" bestFit="1" customWidth="1"/>
    <col min="11" max="14" width="15.5703125" bestFit="1" customWidth="1"/>
    <col min="15" max="23" width="14.5703125" bestFit="1" customWidth="1"/>
    <col min="24" max="24" width="15.5703125" bestFit="1" customWidth="1"/>
    <col min="25" max="27" width="14.5703125" bestFit="1" customWidth="1"/>
    <col min="28" max="28" width="16.7109375" bestFit="1" customWidth="1"/>
  </cols>
  <sheetData>
    <row r="1" spans="1:28" ht="90" x14ac:dyDescent="0.25">
      <c r="A1" s="15" t="s">
        <v>0</v>
      </c>
      <c r="B1" s="17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</row>
    <row r="2" spans="1:28" x14ac:dyDescent="0.25">
      <c r="A2" s="16"/>
      <c r="B2" s="18"/>
      <c r="C2" s="21">
        <v>4233100</v>
      </c>
      <c r="D2" s="21">
        <v>4213000</v>
      </c>
      <c r="E2" s="21">
        <v>4211200</v>
      </c>
      <c r="F2" s="21">
        <v>4233100</v>
      </c>
      <c r="G2" s="21">
        <v>4222119</v>
      </c>
      <c r="H2" s="21">
        <v>4222120</v>
      </c>
      <c r="I2" s="21">
        <v>4222122</v>
      </c>
      <c r="J2" s="21">
        <v>4222125</v>
      </c>
      <c r="K2" s="21">
        <v>4222124</v>
      </c>
      <c r="L2" s="21">
        <v>4222138</v>
      </c>
      <c r="M2" s="21">
        <v>4222121</v>
      </c>
      <c r="N2" s="21">
        <v>4222135</v>
      </c>
      <c r="O2" s="21">
        <v>4222102</v>
      </c>
      <c r="P2" s="21">
        <v>4222104</v>
      </c>
      <c r="Q2" s="21">
        <v>4222113</v>
      </c>
      <c r="R2" s="21">
        <v>4222126</v>
      </c>
      <c r="S2" s="21">
        <v>4222127</v>
      </c>
      <c r="T2" s="21">
        <v>4121000</v>
      </c>
      <c r="U2" s="21">
        <v>4123002</v>
      </c>
      <c r="V2" s="21">
        <v>4123005</v>
      </c>
      <c r="W2" s="21">
        <v>4123001</v>
      </c>
      <c r="X2" s="21">
        <v>4123004</v>
      </c>
      <c r="Y2" s="21">
        <v>4123010</v>
      </c>
      <c r="Z2" s="21">
        <v>4123007</v>
      </c>
      <c r="AA2" s="21">
        <v>4123013</v>
      </c>
      <c r="AB2" s="20"/>
    </row>
    <row r="3" spans="1:28" hidden="1" x14ac:dyDescent="0.25">
      <c r="A3" s="3" t="s">
        <v>28</v>
      </c>
      <c r="B3" s="3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>
        <f>SUM(C3:AA3)</f>
        <v>0</v>
      </c>
    </row>
    <row r="4" spans="1:28" hidden="1" x14ac:dyDescent="0.25">
      <c r="A4" s="6" t="s">
        <v>30</v>
      </c>
      <c r="B4" s="6" t="s">
        <v>31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>
        <f t="shared" ref="AB4:AB45" si="0">SUM(C4:AA4)</f>
        <v>0</v>
      </c>
    </row>
    <row r="5" spans="1:28" hidden="1" x14ac:dyDescent="0.25">
      <c r="A5" s="3" t="s">
        <v>32</v>
      </c>
      <c r="B5" s="3" t="s">
        <v>33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>
        <f t="shared" si="0"/>
        <v>0</v>
      </c>
    </row>
    <row r="6" spans="1:28" hidden="1" x14ac:dyDescent="0.25">
      <c r="A6" s="6" t="s">
        <v>34</v>
      </c>
      <c r="B6" s="6" t="s">
        <v>35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>
        <f t="shared" si="0"/>
        <v>0</v>
      </c>
    </row>
    <row r="7" spans="1:28" hidden="1" x14ac:dyDescent="0.25">
      <c r="A7" s="3" t="s">
        <v>36</v>
      </c>
      <c r="B7" s="3" t="s">
        <v>37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>
        <f t="shared" si="0"/>
        <v>0</v>
      </c>
    </row>
    <row r="8" spans="1:28" hidden="1" x14ac:dyDescent="0.25">
      <c r="A8" s="6" t="s">
        <v>38</v>
      </c>
      <c r="B8" s="6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>
        <f t="shared" si="0"/>
        <v>0</v>
      </c>
    </row>
    <row r="9" spans="1:28" hidden="1" x14ac:dyDescent="0.25">
      <c r="A9" s="3" t="s">
        <v>40</v>
      </c>
      <c r="B9" s="3" t="s">
        <v>41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>
        <f t="shared" si="0"/>
        <v>0</v>
      </c>
    </row>
    <row r="10" spans="1:28" hidden="1" x14ac:dyDescent="0.25">
      <c r="A10" s="6" t="s">
        <v>42</v>
      </c>
      <c r="B10" s="6" t="s">
        <v>43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>
        <f t="shared" si="0"/>
        <v>0</v>
      </c>
    </row>
    <row r="11" spans="1:28" hidden="1" x14ac:dyDescent="0.25">
      <c r="A11" s="3" t="s">
        <v>44</v>
      </c>
      <c r="B11" s="3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5">
        <f t="shared" si="0"/>
        <v>0</v>
      </c>
    </row>
    <row r="12" spans="1:28" hidden="1" x14ac:dyDescent="0.25">
      <c r="A12" s="6" t="s">
        <v>46</v>
      </c>
      <c r="B12" s="6" t="s">
        <v>47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>
        <f t="shared" si="0"/>
        <v>0</v>
      </c>
    </row>
    <row r="13" spans="1:28" hidden="1" x14ac:dyDescent="0.25">
      <c r="A13" s="3" t="s">
        <v>48</v>
      </c>
      <c r="B13" s="3" t="s">
        <v>49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>
        <f t="shared" si="0"/>
        <v>0</v>
      </c>
    </row>
    <row r="14" spans="1:28" hidden="1" x14ac:dyDescent="0.25">
      <c r="A14" s="6" t="s">
        <v>50</v>
      </c>
      <c r="B14" s="6" t="s">
        <v>51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>
        <f t="shared" si="0"/>
        <v>0</v>
      </c>
    </row>
    <row r="15" spans="1:28" hidden="1" x14ac:dyDescent="0.25">
      <c r="A15" s="3" t="s">
        <v>52</v>
      </c>
      <c r="B15" s="3" t="s">
        <v>53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5">
        <f t="shared" si="0"/>
        <v>0</v>
      </c>
    </row>
    <row r="16" spans="1:28" hidden="1" x14ac:dyDescent="0.25">
      <c r="A16" s="6" t="s">
        <v>54</v>
      </c>
      <c r="B16" s="6" t="s">
        <v>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>
        <f t="shared" si="0"/>
        <v>0</v>
      </c>
    </row>
    <row r="17" spans="1:28" hidden="1" x14ac:dyDescent="0.25">
      <c r="A17" s="3" t="s">
        <v>56</v>
      </c>
      <c r="B17" s="3" t="s">
        <v>57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5">
        <f t="shared" si="0"/>
        <v>0</v>
      </c>
    </row>
    <row r="18" spans="1:28" hidden="1" x14ac:dyDescent="0.25">
      <c r="A18" s="6" t="s">
        <v>58</v>
      </c>
      <c r="B18" s="6" t="s">
        <v>59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>
        <f t="shared" si="0"/>
        <v>0</v>
      </c>
    </row>
    <row r="19" spans="1:28" hidden="1" x14ac:dyDescent="0.25">
      <c r="A19" s="3" t="s">
        <v>60</v>
      </c>
      <c r="B19" s="3" t="s">
        <v>61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5">
        <f t="shared" si="0"/>
        <v>0</v>
      </c>
    </row>
    <row r="20" spans="1:28" hidden="1" x14ac:dyDescent="0.25">
      <c r="A20" s="6" t="s">
        <v>62</v>
      </c>
      <c r="B20" s="6" t="s">
        <v>63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>
        <f t="shared" si="0"/>
        <v>0</v>
      </c>
    </row>
    <row r="21" spans="1:28" hidden="1" x14ac:dyDescent="0.25">
      <c r="A21" s="3" t="s">
        <v>64</v>
      </c>
      <c r="B21" s="3" t="s">
        <v>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5">
        <f t="shared" si="0"/>
        <v>0</v>
      </c>
    </row>
    <row r="22" spans="1:28" hidden="1" x14ac:dyDescent="0.25">
      <c r="A22" s="6" t="s">
        <v>66</v>
      </c>
      <c r="B22" s="6" t="s">
        <v>67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>
        <f t="shared" si="0"/>
        <v>0</v>
      </c>
    </row>
    <row r="23" spans="1:28" hidden="1" x14ac:dyDescent="0.25">
      <c r="A23" s="3" t="s">
        <v>68</v>
      </c>
      <c r="B23" s="3" t="s">
        <v>69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">
        <f t="shared" si="0"/>
        <v>0</v>
      </c>
    </row>
    <row r="24" spans="1:28" hidden="1" x14ac:dyDescent="0.25">
      <c r="A24" s="6" t="s">
        <v>70</v>
      </c>
      <c r="B24" s="6" t="s">
        <v>71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>
        <f t="shared" si="0"/>
        <v>0</v>
      </c>
    </row>
    <row r="25" spans="1:28" hidden="1" x14ac:dyDescent="0.25">
      <c r="A25" s="3" t="s">
        <v>72</v>
      </c>
      <c r="B25" s="3" t="s">
        <v>73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5">
        <f t="shared" si="0"/>
        <v>0</v>
      </c>
    </row>
    <row r="26" spans="1:28" hidden="1" x14ac:dyDescent="0.25">
      <c r="A26" s="6" t="s">
        <v>74</v>
      </c>
      <c r="B26" s="6" t="s">
        <v>75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>
        <f t="shared" si="0"/>
        <v>0</v>
      </c>
    </row>
    <row r="27" spans="1:28" hidden="1" x14ac:dyDescent="0.25">
      <c r="A27" s="3" t="s">
        <v>76</v>
      </c>
      <c r="B27" s="3" t="s">
        <v>77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5">
        <f t="shared" si="0"/>
        <v>0</v>
      </c>
    </row>
    <row r="28" spans="1:28" hidden="1" x14ac:dyDescent="0.25">
      <c r="A28" s="6" t="s">
        <v>78</v>
      </c>
      <c r="B28" s="6" t="s">
        <v>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>
        <f t="shared" si="0"/>
        <v>0</v>
      </c>
    </row>
    <row r="29" spans="1:28" hidden="1" x14ac:dyDescent="0.25">
      <c r="A29" s="3" t="s">
        <v>80</v>
      </c>
      <c r="B29" s="3" t="s">
        <v>81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5">
        <f t="shared" si="0"/>
        <v>0</v>
      </c>
    </row>
    <row r="30" spans="1:28" hidden="1" x14ac:dyDescent="0.25">
      <c r="A30" s="6" t="s">
        <v>82</v>
      </c>
      <c r="B30" s="6" t="s">
        <v>83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>
        <f t="shared" si="0"/>
        <v>0</v>
      </c>
    </row>
    <row r="31" spans="1:28" hidden="1" x14ac:dyDescent="0.25">
      <c r="A31" s="3" t="s">
        <v>84</v>
      </c>
      <c r="B31" s="3" t="s">
        <v>85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">
        <f t="shared" si="0"/>
        <v>0</v>
      </c>
    </row>
    <row r="32" spans="1:28" hidden="1" x14ac:dyDescent="0.25">
      <c r="A32" s="6" t="s">
        <v>86</v>
      </c>
      <c r="B32" s="6" t="s">
        <v>87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>
        <f t="shared" si="0"/>
        <v>0</v>
      </c>
    </row>
    <row r="33" spans="1:28" hidden="1" x14ac:dyDescent="0.25">
      <c r="A33" s="3" t="s">
        <v>88</v>
      </c>
      <c r="B33" s="3" t="s">
        <v>89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5">
        <f t="shared" si="0"/>
        <v>0</v>
      </c>
    </row>
    <row r="34" spans="1:28" hidden="1" x14ac:dyDescent="0.25">
      <c r="A34" s="6" t="s">
        <v>90</v>
      </c>
      <c r="B34" s="6" t="s">
        <v>91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>
        <f t="shared" si="0"/>
        <v>0</v>
      </c>
    </row>
    <row r="35" spans="1:28" hidden="1" x14ac:dyDescent="0.25">
      <c r="A35" s="3" t="s">
        <v>92</v>
      </c>
      <c r="B35" s="3" t="s">
        <v>93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5">
        <f t="shared" si="0"/>
        <v>0</v>
      </c>
    </row>
    <row r="36" spans="1:28" hidden="1" x14ac:dyDescent="0.25">
      <c r="A36" s="6" t="s">
        <v>94</v>
      </c>
      <c r="B36" s="6" t="s">
        <v>95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>
        <f t="shared" si="0"/>
        <v>0</v>
      </c>
    </row>
    <row r="37" spans="1:28" hidden="1" x14ac:dyDescent="0.25">
      <c r="A37" s="3" t="s">
        <v>96</v>
      </c>
      <c r="B37" s="3" t="s">
        <v>97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5">
        <f t="shared" si="0"/>
        <v>0</v>
      </c>
    </row>
    <row r="38" spans="1:28" hidden="1" x14ac:dyDescent="0.25">
      <c r="A38" s="6" t="s">
        <v>98</v>
      </c>
      <c r="B38" s="6" t="s">
        <v>99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>
        <f t="shared" si="0"/>
        <v>0</v>
      </c>
    </row>
    <row r="39" spans="1:28" hidden="1" x14ac:dyDescent="0.25">
      <c r="A39" s="3" t="s">
        <v>100</v>
      </c>
      <c r="B39" s="3" t="s">
        <v>101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5">
        <f t="shared" si="0"/>
        <v>0</v>
      </c>
    </row>
    <row r="40" spans="1:28" hidden="1" x14ac:dyDescent="0.25">
      <c r="A40" s="6" t="s">
        <v>102</v>
      </c>
      <c r="B40" s="6" t="s">
        <v>103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>
        <f t="shared" si="0"/>
        <v>0</v>
      </c>
    </row>
    <row r="41" spans="1:28" hidden="1" x14ac:dyDescent="0.25">
      <c r="A41" s="3" t="s">
        <v>104</v>
      </c>
      <c r="B41" s="3" t="s">
        <v>105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5">
        <f t="shared" si="0"/>
        <v>0</v>
      </c>
    </row>
    <row r="42" spans="1:28" hidden="1" x14ac:dyDescent="0.25">
      <c r="A42" s="6" t="s">
        <v>106</v>
      </c>
      <c r="B42" s="6" t="s">
        <v>107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>
        <f t="shared" si="0"/>
        <v>0</v>
      </c>
    </row>
    <row r="43" spans="1:28" x14ac:dyDescent="0.25">
      <c r="A43" s="3" t="s">
        <v>108</v>
      </c>
      <c r="B43" s="3" t="s">
        <v>109</v>
      </c>
      <c r="C43" s="4">
        <v>220610.9071072409</v>
      </c>
      <c r="D43" s="4">
        <v>97191.042335933569</v>
      </c>
      <c r="E43" s="4">
        <v>76475.096421506329</v>
      </c>
      <c r="F43" s="4">
        <v>25926.82020812096</v>
      </c>
      <c r="G43" s="4">
        <v>77931.324378069927</v>
      </c>
      <c r="H43" s="4">
        <v>19250.509039324992</v>
      </c>
      <c r="I43" s="4">
        <v>19250.509039324992</v>
      </c>
      <c r="J43" s="4">
        <v>38873.70842892088</v>
      </c>
      <c r="K43" s="4">
        <v>0</v>
      </c>
      <c r="L43" s="4">
        <v>30689.494888820172</v>
      </c>
      <c r="M43" s="4">
        <v>0</v>
      </c>
      <c r="N43" s="4">
        <v>0</v>
      </c>
      <c r="O43" s="4">
        <v>0</v>
      </c>
      <c r="P43" s="4">
        <v>9151.1886795961454</v>
      </c>
      <c r="Q43" s="4">
        <v>0</v>
      </c>
      <c r="R43" s="4">
        <v>0</v>
      </c>
      <c r="S43" s="4">
        <v>11578.135317119948</v>
      </c>
      <c r="T43" s="4">
        <v>14518.707451491342</v>
      </c>
      <c r="U43" s="4">
        <v>7672.3737222050431</v>
      </c>
      <c r="V43" s="4">
        <v>6779.901829122251</v>
      </c>
      <c r="W43" s="4">
        <v>8205.098051786621</v>
      </c>
      <c r="X43" s="4">
        <v>0</v>
      </c>
      <c r="Y43" s="4">
        <v>0</v>
      </c>
      <c r="Z43" s="4">
        <v>0</v>
      </c>
      <c r="AA43" s="4">
        <v>13559.803658244502</v>
      </c>
      <c r="AB43" s="5">
        <f t="shared" si="0"/>
        <v>677664.6205568288</v>
      </c>
    </row>
    <row r="44" spans="1:28" x14ac:dyDescent="0.25">
      <c r="A44" s="6" t="s">
        <v>110</v>
      </c>
      <c r="B44" s="6" t="s">
        <v>111</v>
      </c>
      <c r="C44" s="7">
        <v>270860.80855603318</v>
      </c>
      <c r="D44" s="7">
        <v>44116.523740487166</v>
      </c>
      <c r="E44" s="7">
        <v>56967.221324786529</v>
      </c>
      <c r="F44" s="7">
        <v>25166.175144707286</v>
      </c>
      <c r="G44" s="7">
        <v>11542.295986042456</v>
      </c>
      <c r="H44" s="7">
        <v>5771.1479930212281</v>
      </c>
      <c r="I44" s="7">
        <v>5771.1479930212281</v>
      </c>
      <c r="J44" s="7">
        <v>11542.295986042456</v>
      </c>
      <c r="K44" s="7">
        <v>0</v>
      </c>
      <c r="L44" s="7">
        <v>5771.1479930212281</v>
      </c>
      <c r="M44" s="7">
        <v>0</v>
      </c>
      <c r="N44" s="7">
        <v>0</v>
      </c>
      <c r="O44" s="7">
        <v>0</v>
      </c>
      <c r="P44" s="7">
        <v>3077.945596277988</v>
      </c>
      <c r="Q44" s="7">
        <v>0</v>
      </c>
      <c r="R44" s="7">
        <v>0</v>
      </c>
      <c r="S44" s="7">
        <v>3847.4319953474851</v>
      </c>
      <c r="T44" s="7">
        <v>68644.536307638598</v>
      </c>
      <c r="U44" s="7">
        <v>13499.67483719789</v>
      </c>
      <c r="V44" s="7">
        <v>28620.941562071312</v>
      </c>
      <c r="W44" s="7">
        <v>14506.803570027387</v>
      </c>
      <c r="X44" s="7">
        <v>0</v>
      </c>
      <c r="Y44" s="7">
        <v>0</v>
      </c>
      <c r="Z44" s="7">
        <v>0</v>
      </c>
      <c r="AA44" s="7">
        <v>24299.414706956202</v>
      </c>
      <c r="AB44" s="8">
        <f t="shared" si="0"/>
        <v>594005.51329267968</v>
      </c>
    </row>
    <row r="45" spans="1:28" x14ac:dyDescent="0.25">
      <c r="A45" s="3" t="s">
        <v>112</v>
      </c>
      <c r="B45" s="3" t="s">
        <v>113</v>
      </c>
      <c r="C45" s="4">
        <v>59250663</v>
      </c>
      <c r="D45" s="4">
        <v>16601637</v>
      </c>
      <c r="E45" s="4">
        <v>6201760</v>
      </c>
      <c r="F45" s="4">
        <v>2480704</v>
      </c>
      <c r="G45" s="4">
        <v>12308110</v>
      </c>
      <c r="H45" s="4">
        <v>8968700</v>
      </c>
      <c r="I45" s="4">
        <v>7442112</v>
      </c>
      <c r="J45" s="4">
        <v>4961408</v>
      </c>
      <c r="K45" s="4">
        <v>8300818</v>
      </c>
      <c r="L45" s="4">
        <v>12212697</v>
      </c>
      <c r="M45" s="4">
        <v>10018229</v>
      </c>
      <c r="N45" s="4">
        <v>2480704</v>
      </c>
      <c r="O45" s="4">
        <v>2480704</v>
      </c>
      <c r="P45" s="4">
        <v>3530233</v>
      </c>
      <c r="Q45" s="4">
        <v>3721056</v>
      </c>
      <c r="R45" s="4">
        <v>6201760</v>
      </c>
      <c r="S45" s="4">
        <v>1240352</v>
      </c>
      <c r="T45" s="4">
        <v>9541170</v>
      </c>
      <c r="U45" s="4">
        <v>3721056</v>
      </c>
      <c r="V45" s="4">
        <v>4961408</v>
      </c>
      <c r="W45" s="4">
        <v>3530233</v>
      </c>
      <c r="X45" s="4">
        <v>3721056</v>
      </c>
      <c r="Y45" s="4">
        <v>4770585</v>
      </c>
      <c r="Z45" s="4">
        <v>2480704</v>
      </c>
      <c r="AA45" s="4">
        <v>2480704</v>
      </c>
      <c r="AB45" s="5">
        <f t="shared" si="0"/>
        <v>203608563</v>
      </c>
    </row>
    <row r="46" spans="1:28" x14ac:dyDescent="0.25">
      <c r="A46" s="9" t="s">
        <v>27</v>
      </c>
      <c r="B46" s="9" t="s">
        <v>27</v>
      </c>
      <c r="C46" s="10">
        <f>SUM(C3:C45)</f>
        <v>59742134.715663277</v>
      </c>
      <c r="D46" s="10">
        <f t="shared" ref="D46:AB46" si="1">SUM(D3:D45)</f>
        <v>16742944.56607642</v>
      </c>
      <c r="E46" s="10">
        <f t="shared" si="1"/>
        <v>6335202.3177462928</v>
      </c>
      <c r="F46" s="10">
        <f t="shared" si="1"/>
        <v>2531796.9953528284</v>
      </c>
      <c r="G46" s="10">
        <f t="shared" si="1"/>
        <v>12397583.620364113</v>
      </c>
      <c r="H46" s="10">
        <f t="shared" si="1"/>
        <v>8993721.6570323464</v>
      </c>
      <c r="I46" s="10">
        <f t="shared" si="1"/>
        <v>7467133.6570323464</v>
      </c>
      <c r="J46" s="10">
        <f t="shared" si="1"/>
        <v>5011824.0044149635</v>
      </c>
      <c r="K46" s="10">
        <f t="shared" si="1"/>
        <v>8300818</v>
      </c>
      <c r="L46" s="10">
        <f t="shared" si="1"/>
        <v>12249157.64288184</v>
      </c>
      <c r="M46" s="10">
        <f t="shared" si="1"/>
        <v>10018229</v>
      </c>
      <c r="N46" s="10">
        <f t="shared" si="1"/>
        <v>2480704</v>
      </c>
      <c r="O46" s="10">
        <f t="shared" si="1"/>
        <v>2480704</v>
      </c>
      <c r="P46" s="10">
        <f t="shared" si="1"/>
        <v>3542462.1342758741</v>
      </c>
      <c r="Q46" s="10">
        <f t="shared" si="1"/>
        <v>3721056</v>
      </c>
      <c r="R46" s="10">
        <f t="shared" si="1"/>
        <v>6201760</v>
      </c>
      <c r="S46" s="10">
        <f t="shared" si="1"/>
        <v>1255777.5673124674</v>
      </c>
      <c r="T46" s="10">
        <f t="shared" si="1"/>
        <v>9624333.2437591292</v>
      </c>
      <c r="U46" s="10">
        <f t="shared" si="1"/>
        <v>3742228.048559403</v>
      </c>
      <c r="V46" s="10">
        <f t="shared" si="1"/>
        <v>4996808.843391194</v>
      </c>
      <c r="W46" s="10">
        <f t="shared" si="1"/>
        <v>3552944.9016218139</v>
      </c>
      <c r="X46" s="10">
        <f t="shared" si="1"/>
        <v>3721056</v>
      </c>
      <c r="Y46" s="10">
        <f t="shared" si="1"/>
        <v>4770585</v>
      </c>
      <c r="Z46" s="10">
        <f t="shared" si="1"/>
        <v>2480704</v>
      </c>
      <c r="AA46" s="10">
        <f t="shared" si="1"/>
        <v>2518563.2183652008</v>
      </c>
      <c r="AB46" s="10">
        <f t="shared" si="1"/>
        <v>204880233.1338495</v>
      </c>
    </row>
    <row r="50" spans="1:28" x14ac:dyDescent="0.25">
      <c r="A50" s="22" t="s">
        <v>112</v>
      </c>
      <c r="B50" s="22" t="s">
        <v>113</v>
      </c>
      <c r="C50" s="23">
        <v>57117640</v>
      </c>
      <c r="D50" s="23"/>
      <c r="E50" s="23">
        <v>5978497</v>
      </c>
      <c r="F50" s="23"/>
      <c r="G50" s="23">
        <v>2253433</v>
      </c>
      <c r="H50" s="23">
        <v>2391399</v>
      </c>
      <c r="I50" s="23">
        <v>8645826</v>
      </c>
      <c r="J50" s="23">
        <v>7174196</v>
      </c>
      <c r="K50" s="23">
        <v>13060716</v>
      </c>
      <c r="L50" s="26">
        <f t="shared" ref="L50" si="2">+L40-L48</f>
        <v>0</v>
      </c>
      <c r="M50" s="23">
        <v>11313156</v>
      </c>
      <c r="N50" s="23">
        <v>11773040</v>
      </c>
      <c r="O50" s="23">
        <v>1195699</v>
      </c>
      <c r="P50" s="23">
        <v>3403144</v>
      </c>
      <c r="Q50" s="23">
        <v>2391399</v>
      </c>
      <c r="R50" s="23">
        <v>4782798</v>
      </c>
      <c r="S50" s="23"/>
      <c r="T50" s="23">
        <v>2391399</v>
      </c>
      <c r="U50" s="23">
        <v>8001988</v>
      </c>
      <c r="V50" s="23">
        <v>3587098</v>
      </c>
      <c r="W50" s="23">
        <v>4782798</v>
      </c>
      <c r="X50" s="23">
        <f>3403144+5978497</f>
        <v>9381641</v>
      </c>
      <c r="Y50" s="23">
        <v>2391399</v>
      </c>
      <c r="Z50" s="23">
        <v>4598844</v>
      </c>
      <c r="AA50" s="23">
        <v>2391399</v>
      </c>
      <c r="AB50" s="23">
        <f>SUM(C50:AA50)</f>
        <v>169007509</v>
      </c>
    </row>
    <row r="51" spans="1:28" x14ac:dyDescent="0.25">
      <c r="A51" s="22" t="s">
        <v>112</v>
      </c>
      <c r="B51" s="22" t="s">
        <v>113</v>
      </c>
      <c r="C51" s="23"/>
      <c r="D51" s="23">
        <v>15426572</v>
      </c>
      <c r="E51" s="23"/>
      <c r="F51" s="23"/>
      <c r="G51" s="23"/>
      <c r="H51" s="23"/>
      <c r="I51" s="23"/>
      <c r="J51" s="23"/>
      <c r="K51" s="23">
        <v>7450127</v>
      </c>
      <c r="L51" s="23"/>
      <c r="M51" s="23"/>
      <c r="N51" s="23">
        <v>137965</v>
      </c>
      <c r="O51" s="23"/>
      <c r="P51" s="23"/>
      <c r="Q51" s="23">
        <v>3035237</v>
      </c>
      <c r="R51" s="23"/>
      <c r="S51" s="23"/>
      <c r="T51" s="23"/>
      <c r="U51" s="23"/>
      <c r="V51" s="23"/>
      <c r="W51" s="23"/>
      <c r="X51" s="23">
        <v>1195699</v>
      </c>
      <c r="Y51" s="23"/>
      <c r="Z51" s="23"/>
      <c r="AA51" s="23"/>
      <c r="AB51" s="23">
        <f>SUM(C51:AA51)</f>
        <v>27245600</v>
      </c>
    </row>
    <row r="52" spans="1:28" x14ac:dyDescent="0.25">
      <c r="A52" s="9" t="s">
        <v>112</v>
      </c>
      <c r="B52" s="9" t="s">
        <v>113</v>
      </c>
      <c r="C52" s="23">
        <f>SUM(C50:C51)</f>
        <v>57117640</v>
      </c>
      <c r="D52" s="23">
        <f t="shared" ref="D52:AB53" si="3">SUM(D50:D51)</f>
        <v>15426572</v>
      </c>
      <c r="E52" s="23">
        <f t="shared" si="3"/>
        <v>5978497</v>
      </c>
      <c r="F52" s="23">
        <f t="shared" si="3"/>
        <v>0</v>
      </c>
      <c r="G52" s="23">
        <f t="shared" si="3"/>
        <v>2253433</v>
      </c>
      <c r="H52" s="23">
        <f t="shared" si="3"/>
        <v>2391399</v>
      </c>
      <c r="I52" s="23">
        <f t="shared" si="3"/>
        <v>8645826</v>
      </c>
      <c r="J52" s="23">
        <f t="shared" si="3"/>
        <v>7174196</v>
      </c>
      <c r="K52" s="23">
        <f t="shared" si="3"/>
        <v>20510843</v>
      </c>
      <c r="L52" s="23">
        <f t="shared" si="3"/>
        <v>0</v>
      </c>
      <c r="M52" s="23">
        <f t="shared" si="3"/>
        <v>11313156</v>
      </c>
      <c r="N52" s="23">
        <f t="shared" si="3"/>
        <v>11911005</v>
      </c>
      <c r="O52" s="23">
        <f t="shared" si="3"/>
        <v>1195699</v>
      </c>
      <c r="P52" s="23">
        <f t="shared" si="3"/>
        <v>3403144</v>
      </c>
      <c r="Q52" s="23">
        <f t="shared" si="3"/>
        <v>5426636</v>
      </c>
      <c r="R52" s="23">
        <f t="shared" si="3"/>
        <v>4782798</v>
      </c>
      <c r="S52" s="23">
        <f t="shared" si="3"/>
        <v>0</v>
      </c>
      <c r="T52" s="23">
        <f t="shared" si="3"/>
        <v>2391399</v>
      </c>
      <c r="U52" s="23">
        <f t="shared" si="3"/>
        <v>8001988</v>
      </c>
      <c r="V52" s="23">
        <f t="shared" si="3"/>
        <v>3587098</v>
      </c>
      <c r="W52" s="23">
        <f t="shared" si="3"/>
        <v>4782798</v>
      </c>
      <c r="X52" s="23">
        <f t="shared" si="3"/>
        <v>10577340</v>
      </c>
      <c r="Y52" s="23">
        <f t="shared" si="3"/>
        <v>2391399</v>
      </c>
      <c r="Z52" s="23">
        <f t="shared" si="3"/>
        <v>4598844</v>
      </c>
      <c r="AA52" s="23">
        <f t="shared" si="3"/>
        <v>2391399</v>
      </c>
      <c r="AB52" s="23">
        <f>SUM(AB50:AB51)</f>
        <v>196253109</v>
      </c>
    </row>
    <row r="53" spans="1:28" x14ac:dyDescent="0.25">
      <c r="A53" s="22" t="s">
        <v>110</v>
      </c>
      <c r="B53" s="22" t="s">
        <v>111</v>
      </c>
      <c r="C53" s="23">
        <v>1376946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>
        <f>SUM(C53:AA53)</f>
        <v>1376946</v>
      </c>
    </row>
    <row r="54" spans="1:28" x14ac:dyDescent="0.25">
      <c r="A54" s="22"/>
      <c r="B54" s="22"/>
      <c r="C54" s="23">
        <f>+C52+C53</f>
        <v>58494586</v>
      </c>
      <c r="D54" s="23">
        <f t="shared" ref="D54:AA54" si="4">+D52+D53</f>
        <v>15426572</v>
      </c>
      <c r="E54" s="23">
        <f t="shared" si="4"/>
        <v>5978497</v>
      </c>
      <c r="F54" s="23">
        <f t="shared" si="4"/>
        <v>0</v>
      </c>
      <c r="G54" s="23">
        <f t="shared" si="4"/>
        <v>2253433</v>
      </c>
      <c r="H54" s="23">
        <f t="shared" si="4"/>
        <v>2391399</v>
      </c>
      <c r="I54" s="23">
        <f t="shared" si="4"/>
        <v>8645826</v>
      </c>
      <c r="J54" s="23">
        <f t="shared" si="4"/>
        <v>7174196</v>
      </c>
      <c r="K54" s="23">
        <f t="shared" si="4"/>
        <v>20510843</v>
      </c>
      <c r="L54" s="23">
        <f t="shared" si="4"/>
        <v>0</v>
      </c>
      <c r="M54" s="23">
        <f t="shared" si="4"/>
        <v>11313156</v>
      </c>
      <c r="N54" s="23">
        <f t="shared" si="4"/>
        <v>11911005</v>
      </c>
      <c r="O54" s="23">
        <f t="shared" si="4"/>
        <v>1195699</v>
      </c>
      <c r="P54" s="23">
        <f t="shared" si="4"/>
        <v>3403144</v>
      </c>
      <c r="Q54" s="23">
        <f t="shared" si="4"/>
        <v>5426636</v>
      </c>
      <c r="R54" s="23">
        <f t="shared" si="4"/>
        <v>4782798</v>
      </c>
      <c r="S54" s="23">
        <f t="shared" si="4"/>
        <v>0</v>
      </c>
      <c r="T54" s="23">
        <f t="shared" si="4"/>
        <v>2391399</v>
      </c>
      <c r="U54" s="23">
        <f t="shared" si="4"/>
        <v>8001988</v>
      </c>
      <c r="V54" s="23">
        <f t="shared" si="4"/>
        <v>3587098</v>
      </c>
      <c r="W54" s="23">
        <f t="shared" si="4"/>
        <v>4782798</v>
      </c>
      <c r="X54" s="23">
        <f t="shared" si="4"/>
        <v>10577340</v>
      </c>
      <c r="Y54" s="23">
        <f t="shared" si="4"/>
        <v>2391399</v>
      </c>
      <c r="Z54" s="23">
        <f t="shared" si="4"/>
        <v>4598844</v>
      </c>
      <c r="AA54" s="23">
        <f t="shared" si="4"/>
        <v>2391399</v>
      </c>
      <c r="AB54" s="23">
        <f>+AB52+AB53</f>
        <v>197630055</v>
      </c>
    </row>
    <row r="55" spans="1:28" x14ac:dyDescent="0.25">
      <c r="A55" t="s">
        <v>114</v>
      </c>
    </row>
    <row r="56" spans="1:28" x14ac:dyDescent="0.25">
      <c r="A56" t="s">
        <v>112</v>
      </c>
      <c r="B56" t="s">
        <v>113</v>
      </c>
      <c r="C56" s="24">
        <f>+C46-C54</f>
        <v>1247548.7156632766</v>
      </c>
      <c r="D56" s="24">
        <f t="shared" ref="D56:AB56" si="5">+D46-D54</f>
        <v>1316372.5660764202</v>
      </c>
      <c r="E56" s="24">
        <f t="shared" si="5"/>
        <v>356705.3177462928</v>
      </c>
      <c r="F56" s="24">
        <f t="shared" si="5"/>
        <v>2531796.9953528284</v>
      </c>
      <c r="G56" s="24">
        <f t="shared" si="5"/>
        <v>10144150.620364113</v>
      </c>
      <c r="H56" s="24">
        <f t="shared" si="5"/>
        <v>6602322.6570323464</v>
      </c>
      <c r="I56" s="26">
        <f t="shared" si="5"/>
        <v>-1178692.3429676536</v>
      </c>
      <c r="J56" s="26">
        <f t="shared" si="5"/>
        <v>-2162371.9955850365</v>
      </c>
      <c r="K56" s="26">
        <f t="shared" si="5"/>
        <v>-12210025</v>
      </c>
      <c r="L56" s="24">
        <f t="shared" si="5"/>
        <v>12249157.64288184</v>
      </c>
      <c r="M56" s="26">
        <f t="shared" si="5"/>
        <v>-1294927</v>
      </c>
      <c r="N56" s="26">
        <f t="shared" si="5"/>
        <v>-9430301</v>
      </c>
      <c r="O56" s="24">
        <f t="shared" si="5"/>
        <v>1285005</v>
      </c>
      <c r="P56" s="24">
        <f t="shared" si="5"/>
        <v>139318.13427587412</v>
      </c>
      <c r="Q56" s="26">
        <f t="shared" si="5"/>
        <v>-1705580</v>
      </c>
      <c r="R56" s="24">
        <f t="shared" si="5"/>
        <v>1418962</v>
      </c>
      <c r="S56" s="24">
        <f t="shared" si="5"/>
        <v>1255777.5673124674</v>
      </c>
      <c r="T56" s="24">
        <f t="shared" si="5"/>
        <v>7232934.2437591292</v>
      </c>
      <c r="U56" s="26">
        <f t="shared" si="5"/>
        <v>-4259759.951440597</v>
      </c>
      <c r="V56" s="24">
        <f t="shared" si="5"/>
        <v>1409710.843391194</v>
      </c>
      <c r="W56" s="26">
        <f t="shared" si="5"/>
        <v>-1229853.0983781861</v>
      </c>
      <c r="X56" s="26">
        <f t="shared" si="5"/>
        <v>-6856284</v>
      </c>
      <c r="Y56" s="24">
        <f t="shared" si="5"/>
        <v>2379186</v>
      </c>
      <c r="Z56" s="26">
        <f t="shared" si="5"/>
        <v>-2118140</v>
      </c>
      <c r="AA56" s="24">
        <f t="shared" si="5"/>
        <v>127164.2183652008</v>
      </c>
      <c r="AB56" s="24">
        <f>+AB46-AB54</f>
        <v>7250178.1338495016</v>
      </c>
    </row>
    <row r="58" spans="1:28" x14ac:dyDescent="0.25">
      <c r="L58" t="s">
        <v>11</v>
      </c>
      <c r="S58" t="s">
        <v>18</v>
      </c>
    </row>
    <row r="59" spans="1:28" x14ac:dyDescent="0.25">
      <c r="L59">
        <v>5994423.01653702</v>
      </c>
      <c r="S59">
        <v>1255777.5673124674</v>
      </c>
      <c r="AB59">
        <f>SUM(L59:AA59)</f>
        <v>7250200.5838494878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Salomé Martínez Ramírez</dc:creator>
  <cp:lastModifiedBy>Danna Salomé Martínez Ramírez</cp:lastModifiedBy>
  <dcterms:created xsi:type="dcterms:W3CDTF">2024-05-23T17:56:53Z</dcterms:created>
  <dcterms:modified xsi:type="dcterms:W3CDTF">2024-05-29T17:45:44Z</dcterms:modified>
</cp:coreProperties>
</file>